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10091 - SO 101 - POLN..." sheetId="2" r:id="rId2"/>
    <sheet name="202110092 - SO 102 - POLN..." sheetId="3" r:id="rId3"/>
    <sheet name="202110093 - SO 103 - LESN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'202110091 - SO 101 - POLN...'!$C$132:$K$252</definedName>
    <definedName name="_xlnm.Print_Area" localSheetId="1">'202110091 - SO 101 - POLN...'!$C$4:$J$76,'202110091 - SO 101 - POLN...'!$C$82:$J$114,'202110091 - SO 101 - POLN...'!$C$120:$K$252</definedName>
    <definedName name="_xlnm.Print_Titles" localSheetId="1">'202110091 - SO 101 - POLN...'!$132:$132</definedName>
    <definedName name="_xlnm._FilterDatabase" localSheetId="2" hidden="1">'202110092 - SO 102 - POLN...'!$C$127:$K$197</definedName>
    <definedName name="_xlnm.Print_Area" localSheetId="2">'202110092 - SO 102 - POLN...'!$C$4:$J$76,'202110092 - SO 102 - POLN...'!$C$82:$J$109,'202110092 - SO 102 - POLN...'!$C$115:$K$197</definedName>
    <definedName name="_xlnm.Print_Titles" localSheetId="2">'202110092 - SO 102 - POLN...'!$127:$127</definedName>
    <definedName name="_xlnm._FilterDatabase" localSheetId="3" hidden="1">'202110093 - SO 103 - LESN...'!$C$128:$K$192</definedName>
    <definedName name="_xlnm.Print_Area" localSheetId="3">'202110093 - SO 103 - LESN...'!$C$4:$J$76,'202110093 - SO 103 - LESN...'!$C$82:$J$110,'202110093 - SO 103 - LESN...'!$C$116:$K$192</definedName>
    <definedName name="_xlnm.Print_Titles" localSheetId="3">'202110093 - SO 103 - LESN...'!$128:$128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92"/>
  <c r="BH192"/>
  <c r="BG192"/>
  <c r="BF192"/>
  <c r="T192"/>
  <c r="T191"/>
  <c r="R192"/>
  <c r="R191"/>
  <c r="P192"/>
  <c r="P191"/>
  <c r="BI189"/>
  <c r="BH189"/>
  <c r="BG189"/>
  <c r="BF189"/>
  <c r="T189"/>
  <c r="T188"/>
  <c r="R189"/>
  <c r="R188"/>
  <c r="P189"/>
  <c r="P188"/>
  <c r="BI187"/>
  <c r="BH187"/>
  <c r="BG187"/>
  <c r="BF187"/>
  <c r="T187"/>
  <c r="T186"/>
  <c r="R187"/>
  <c r="R186"/>
  <c r="P187"/>
  <c r="P186"/>
  <c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T169"/>
  <c r="R170"/>
  <c r="R169"/>
  <c r="P170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119"/>
  <c i="3" r="J37"/>
  <c r="J36"/>
  <c i="1" r="AY96"/>
  <c i="3" r="J35"/>
  <c i="1" r="AX96"/>
  <c i="3" r="BI197"/>
  <c r="BH197"/>
  <c r="BG197"/>
  <c r="BF197"/>
  <c r="T197"/>
  <c r="T196"/>
  <c r="R197"/>
  <c r="R196"/>
  <c r="P197"/>
  <c r="P196"/>
  <c r="BI194"/>
  <c r="BH194"/>
  <c r="BG194"/>
  <c r="BF194"/>
  <c r="T194"/>
  <c r="T193"/>
  <c r="R194"/>
  <c r="R193"/>
  <c r="P194"/>
  <c r="P193"/>
  <c r="BI192"/>
  <c r="BH192"/>
  <c r="BG192"/>
  <c r="BF192"/>
  <c r="T192"/>
  <c r="T191"/>
  <c r="R192"/>
  <c r="R191"/>
  <c r="P192"/>
  <c r="P191"/>
  <c r="BI190"/>
  <c r="BH190"/>
  <c r="BG190"/>
  <c r="BF190"/>
  <c r="T190"/>
  <c r="T189"/>
  <c r="R190"/>
  <c r="R189"/>
  <c r="P190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89"/>
  <c r="E7"/>
  <c r="E118"/>
  <c i="2" r="J37"/>
  <c r="J36"/>
  <c i="1" r="AY95"/>
  <c i="2" r="J35"/>
  <c i="1" r="AX95"/>
  <c i="2" r="BI252"/>
  <c r="BH252"/>
  <c r="BG252"/>
  <c r="BF252"/>
  <c r="T252"/>
  <c r="T251"/>
  <c r="R252"/>
  <c r="R251"/>
  <c r="P252"/>
  <c r="P251"/>
  <c r="BI249"/>
  <c r="BH249"/>
  <c r="BG249"/>
  <c r="BF249"/>
  <c r="T249"/>
  <c r="T248"/>
  <c r="R249"/>
  <c r="R248"/>
  <c r="P249"/>
  <c r="P248"/>
  <c r="BI247"/>
  <c r="BH247"/>
  <c r="BG247"/>
  <c r="BF247"/>
  <c r="T247"/>
  <c r="T246"/>
  <c r="R247"/>
  <c r="R246"/>
  <c r="P247"/>
  <c r="P246"/>
  <c r="BI245"/>
  <c r="BH245"/>
  <c r="BG245"/>
  <c r="BF245"/>
  <c r="T245"/>
  <c r="T244"/>
  <c r="R245"/>
  <c r="R244"/>
  <c r="P245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T239"/>
  <c r="R240"/>
  <c r="R239"/>
  <c r="P240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T229"/>
  <c r="R230"/>
  <c r="R229"/>
  <c r="P230"/>
  <c r="P229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127"/>
  <c r="E7"/>
  <c r="E85"/>
  <c i="1" r="L90"/>
  <c r="AM90"/>
  <c r="AM89"/>
  <c r="L89"/>
  <c r="AM87"/>
  <c r="L87"/>
  <c r="L85"/>
  <c r="L84"/>
  <c i="2" r="J235"/>
  <c r="J193"/>
  <c r="BK166"/>
  <c r="J138"/>
  <c r="J213"/>
  <c r="J166"/>
  <c r="J249"/>
  <c r="BK191"/>
  <c r="J157"/>
  <c r="J233"/>
  <c r="J191"/>
  <c r="BK234"/>
  <c r="J205"/>
  <c r="BK173"/>
  <c r="BK230"/>
  <c r="J164"/>
  <c r="J211"/>
  <c r="BK142"/>
  <c r="BK196"/>
  <c r="BK138"/>
  <c i="3" r="J167"/>
  <c r="BK170"/>
  <c r="BK197"/>
  <c r="BK180"/>
  <c r="J192"/>
  <c r="BK139"/>
  <c r="J183"/>
  <c r="J149"/>
  <c r="BK168"/>
  <c r="J175"/>
  <c i="4" r="BK173"/>
  <c r="J182"/>
  <c r="J145"/>
  <c r="J149"/>
  <c r="BK149"/>
  <c r="BK180"/>
  <c r="J152"/>
  <c r="J147"/>
  <c r="J165"/>
  <c i="2" r="J237"/>
  <c r="J203"/>
  <c r="BK139"/>
  <c r="J234"/>
  <c r="BK215"/>
  <c r="BK170"/>
  <c r="J140"/>
  <c r="BK216"/>
  <c r="BK164"/>
  <c i="1" r="AS94"/>
  <c i="2" r="BK154"/>
  <c r="J199"/>
  <c r="J151"/>
  <c r="BK222"/>
  <c r="BK161"/>
  <c r="J210"/>
  <c r="BK178"/>
  <c r="BK238"/>
  <c r="J187"/>
  <c i="3" r="J178"/>
  <c r="BK183"/>
  <c r="J144"/>
  <c r="BK192"/>
  <c r="BK172"/>
  <c r="BK181"/>
  <c r="BK190"/>
  <c r="J170"/>
  <c r="J131"/>
  <c r="J164"/>
  <c i="4" r="J167"/>
  <c r="J174"/>
  <c r="BK132"/>
  <c r="BK187"/>
  <c r="BK160"/>
  <c r="J187"/>
  <c r="J180"/>
  <c r="BK153"/>
  <c r="J185"/>
  <c i="2" r="J227"/>
  <c r="BK174"/>
  <c r="J243"/>
  <c r="J197"/>
  <c r="BK157"/>
  <c r="J230"/>
  <c r="J170"/>
  <c r="BK243"/>
  <c r="BK203"/>
  <c r="J185"/>
  <c r="BK141"/>
  <c r="J215"/>
  <c r="J196"/>
  <c r="J154"/>
  <c r="J240"/>
  <c r="J163"/>
  <c r="J183"/>
  <c r="BK252"/>
  <c r="BK208"/>
  <c r="J173"/>
  <c i="3" r="J180"/>
  <c r="J157"/>
  <c r="J181"/>
  <c r="BK142"/>
  <c r="BK187"/>
  <c r="BK178"/>
  <c r="BK188"/>
  <c r="BK155"/>
  <c r="J187"/>
  <c r="J152"/>
  <c r="BK160"/>
  <c r="BK150"/>
  <c i="4" r="J158"/>
  <c r="BK162"/>
  <c r="J177"/>
  <c r="BK178"/>
  <c r="BK185"/>
  <c r="J155"/>
  <c r="BK152"/>
  <c r="J138"/>
  <c r="J142"/>
  <c i="2" r="J242"/>
  <c r="BK189"/>
  <c r="BK151"/>
  <c r="J238"/>
  <c r="BK217"/>
  <c r="J189"/>
  <c r="J148"/>
  <c r="J224"/>
  <c r="J180"/>
  <c r="J236"/>
  <c r="BK213"/>
  <c r="BK197"/>
  <c r="J152"/>
  <c r="J228"/>
  <c r="J179"/>
  <c r="BK245"/>
  <c r="J184"/>
  <c r="BK148"/>
  <c r="BK201"/>
  <c r="J168"/>
  <c r="BK236"/>
  <c r="J159"/>
  <c i="3" r="J172"/>
  <c r="J150"/>
  <c r="BK131"/>
  <c r="BK182"/>
  <c r="J185"/>
  <c r="BK149"/>
  <c r="BK175"/>
  <c r="J142"/>
  <c r="J132"/>
  <c i="4" r="BK192"/>
  <c r="J170"/>
  <c r="BK147"/>
  <c r="BK170"/>
  <c r="BK136"/>
  <c r="J173"/>
  <c r="J160"/>
  <c r="J183"/>
  <c r="BK182"/>
  <c r="J132"/>
  <c i="2" r="J247"/>
  <c r="J222"/>
  <c r="BK163"/>
  <c r="BK220"/>
  <c r="BK211"/>
  <c r="J174"/>
  <c r="J146"/>
  <c r="J220"/>
  <c r="J161"/>
  <c r="BK235"/>
  <c r="BK188"/>
  <c r="BK218"/>
  <c r="J178"/>
  <c r="BK237"/>
  <c r="BK168"/>
  <c r="BK240"/>
  <c r="BK185"/>
  <c r="BK146"/>
  <c r="BK228"/>
  <c r="BK193"/>
  <c r="BK136"/>
  <c i="3" r="J155"/>
  <c r="J179"/>
  <c r="J135"/>
  <c r="J188"/>
  <c r="BK157"/>
  <c r="BK164"/>
  <c r="J194"/>
  <c r="J147"/>
  <c r="BK133"/>
  <c r="J162"/>
  <c i="4" r="BK163"/>
  <c r="J178"/>
  <c r="J140"/>
  <c r="BK174"/>
  <c r="J153"/>
  <c r="J134"/>
  <c r="BK167"/>
  <c r="J176"/>
  <c r="J163"/>
  <c r="BK155"/>
  <c i="2" r="J252"/>
  <c r="J208"/>
  <c r="BK181"/>
  <c r="BK242"/>
  <c r="J218"/>
  <c r="BK180"/>
  <c r="J245"/>
  <c r="J188"/>
  <c r="J141"/>
  <c r="BK224"/>
  <c r="J201"/>
  <c r="J144"/>
  <c r="BK210"/>
  <c r="J136"/>
  <c r="BK187"/>
  <c r="BK233"/>
  <c r="BK176"/>
  <c r="BK205"/>
  <c r="BK152"/>
  <c i="3" r="BK179"/>
  <c r="BK135"/>
  <c r="J136"/>
  <c r="BK185"/>
  <c r="J133"/>
  <c r="BK162"/>
  <c r="J197"/>
  <c r="J139"/>
  <c r="J190"/>
  <c r="BK136"/>
  <c i="4" r="BK142"/>
  <c r="BK165"/>
  <c r="BK189"/>
  <c r="J175"/>
  <c r="J144"/>
  <c r="J162"/>
  <c r="BK175"/>
  <c r="BK138"/>
  <c r="J192"/>
  <c i="2" r="BK249"/>
  <c r="BK183"/>
  <c r="J142"/>
  <c r="BK227"/>
  <c r="J176"/>
  <c r="J139"/>
  <c r="BK199"/>
  <c r="BK159"/>
  <c r="J217"/>
  <c r="BK179"/>
  <c r="BK247"/>
  <c r="J181"/>
  <c r="BK144"/>
  <c r="J212"/>
  <c r="J216"/>
  <c r="BK212"/>
  <c r="BK184"/>
  <c r="BK140"/>
  <c i="3" r="BK144"/>
  <c r="J160"/>
  <c r="BK194"/>
  <c r="J168"/>
  <c r="J182"/>
  <c r="BK132"/>
  <c r="BK152"/>
  <c r="BK167"/>
  <c r="BK147"/>
  <c i="4" r="J189"/>
  <c r="BK183"/>
  <c r="BK134"/>
  <c r="BK145"/>
  <c r="BK140"/>
  <c r="BK176"/>
  <c r="BK177"/>
  <c r="BK158"/>
  <c r="BK144"/>
  <c r="J136"/>
  <c i="2" l="1" r="P135"/>
  <c r="BK186"/>
  <c r="J186"/>
  <c r="J101"/>
  <c r="T207"/>
  <c r="P221"/>
  <c r="P241"/>
  <c i="3" r="P130"/>
  <c r="BK186"/>
  <c r="J186"/>
  <c r="J104"/>
  <c r="BK130"/>
  <c r="BK177"/>
  <c r="J177"/>
  <c r="J102"/>
  <c i="2" r="BK172"/>
  <c r="J172"/>
  <c r="J99"/>
  <c r="R186"/>
  <c r="P214"/>
  <c r="BK232"/>
  <c r="T241"/>
  <c i="3" r="P159"/>
  <c i="2" r="R172"/>
  <c r="R182"/>
  <c r="P207"/>
  <c r="T214"/>
  <c r="R232"/>
  <c i="3" r="R159"/>
  <c i="4" r="T131"/>
  <c r="BK157"/>
  <c r="J157"/>
  <c r="J100"/>
  <c r="BK172"/>
  <c r="R181"/>
  <c i="2" r="T135"/>
  <c r="BK182"/>
  <c r="J182"/>
  <c r="J100"/>
  <c r="T182"/>
  <c r="BK214"/>
  <c r="J214"/>
  <c r="J103"/>
  <c r="T221"/>
  <c r="BK241"/>
  <c r="J241"/>
  <c r="J109"/>
  <c i="3" r="R130"/>
  <c r="R129"/>
  <c r="P177"/>
  <c r="P176"/>
  <c r="P186"/>
  <c i="4" r="P131"/>
  <c r="R151"/>
  <c r="T151"/>
  <c r="T172"/>
  <c r="T171"/>
  <c r="T181"/>
  <c i="2" r="BK135"/>
  <c r="T172"/>
  <c r="P182"/>
  <c r="BK207"/>
  <c r="J207"/>
  <c r="J102"/>
  <c r="R214"/>
  <c r="P232"/>
  <c r="P231"/>
  <c i="3" r="T159"/>
  <c r="R186"/>
  <c i="4" r="R131"/>
  <c r="P157"/>
  <c r="R172"/>
  <c r="R171"/>
  <c i="2" r="P172"/>
  <c r="T186"/>
  <c r="BK221"/>
  <c r="J221"/>
  <c r="J104"/>
  <c r="T232"/>
  <c r="T231"/>
  <c i="3" r="BK159"/>
  <c r="J159"/>
  <c r="J99"/>
  <c r="R177"/>
  <c r="R176"/>
  <c r="T186"/>
  <c i="4" r="BK131"/>
  <c r="J131"/>
  <c r="J98"/>
  <c r="P151"/>
  <c r="R157"/>
  <c r="P181"/>
  <c i="2" r="R135"/>
  <c r="R134"/>
  <c r="P186"/>
  <c r="R207"/>
  <c r="R221"/>
  <c r="R241"/>
  <c i="3" r="T130"/>
  <c r="T129"/>
  <c r="T128"/>
  <c r="T177"/>
  <c r="T176"/>
  <c i="4" r="BK151"/>
  <c r="J151"/>
  <c r="J99"/>
  <c r="T157"/>
  <c r="P172"/>
  <c r="P171"/>
  <c r="BK181"/>
  <c r="J181"/>
  <c r="J105"/>
  <c i="2" r="BK229"/>
  <c r="J229"/>
  <c r="J105"/>
  <c r="BK246"/>
  <c r="J246"/>
  <c r="J111"/>
  <c i="3" r="BK193"/>
  <c r="J193"/>
  <c r="J107"/>
  <c r="BK196"/>
  <c r="J196"/>
  <c r="J108"/>
  <c r="BK174"/>
  <c r="J174"/>
  <c r="J100"/>
  <c r="BK184"/>
  <c r="J184"/>
  <c r="J103"/>
  <c i="4" r="BK184"/>
  <c r="J184"/>
  <c r="J106"/>
  <c r="BK186"/>
  <c r="J186"/>
  <c r="J107"/>
  <c i="2" r="BK248"/>
  <c r="J248"/>
  <c r="J112"/>
  <c r="BK239"/>
  <c r="J239"/>
  <c r="J108"/>
  <c r="BK244"/>
  <c r="J244"/>
  <c r="J110"/>
  <c i="4" r="BK169"/>
  <c r="J169"/>
  <c r="J101"/>
  <c r="BK179"/>
  <c r="J179"/>
  <c r="J104"/>
  <c r="BK188"/>
  <c r="J188"/>
  <c r="J108"/>
  <c i="2" r="BK251"/>
  <c r="J251"/>
  <c r="J113"/>
  <c i="3" r="BK189"/>
  <c r="J189"/>
  <c r="J105"/>
  <c r="BK191"/>
  <c r="J191"/>
  <c r="J106"/>
  <c i="4" r="BK191"/>
  <c r="J191"/>
  <c r="J109"/>
  <c r="J123"/>
  <c r="BE140"/>
  <c r="BE162"/>
  <c r="BE183"/>
  <c r="BE189"/>
  <c r="F92"/>
  <c r="BE134"/>
  <c r="BE147"/>
  <c r="BE149"/>
  <c r="BE160"/>
  <c r="BE170"/>
  <c r="BE173"/>
  <c r="BE175"/>
  <c r="BE136"/>
  <c r="BE174"/>
  <c r="BE165"/>
  <c r="BE177"/>
  <c i="3" r="J130"/>
  <c r="J98"/>
  <c r="BK176"/>
  <c r="J176"/>
  <c r="J101"/>
  <c i="4" r="BE145"/>
  <c r="BE182"/>
  <c r="BE192"/>
  <c r="BE132"/>
  <c r="BE144"/>
  <c r="BE152"/>
  <c r="BE158"/>
  <c r="BE163"/>
  <c r="BE167"/>
  <c r="BE185"/>
  <c r="BE187"/>
  <c r="E85"/>
  <c r="BE142"/>
  <c r="BE155"/>
  <c r="BE138"/>
  <c r="BE153"/>
  <c r="BE176"/>
  <c r="BE178"/>
  <c r="BE180"/>
  <c i="3" r="BE135"/>
  <c r="BE157"/>
  <c r="BE170"/>
  <c r="F92"/>
  <c r="J122"/>
  <c r="BE152"/>
  <c r="BE155"/>
  <c r="BE178"/>
  <c r="BE185"/>
  <c r="BE188"/>
  <c r="BE144"/>
  <c r="BE162"/>
  <c r="BE179"/>
  <c r="BE180"/>
  <c i="2" r="J232"/>
  <c r="J107"/>
  <c i="3" r="E85"/>
  <c r="BE133"/>
  <c r="BE164"/>
  <c r="BE167"/>
  <c r="BE172"/>
  <c r="BE181"/>
  <c r="BE182"/>
  <c r="BE168"/>
  <c r="BE187"/>
  <c i="2" r="J135"/>
  <c r="J98"/>
  <c i="3" r="BE136"/>
  <c r="BE142"/>
  <c r="BE147"/>
  <c r="BE149"/>
  <c r="BE150"/>
  <c r="BE160"/>
  <c r="BE190"/>
  <c r="BE139"/>
  <c r="BE175"/>
  <c r="BE197"/>
  <c r="BE131"/>
  <c r="BE132"/>
  <c r="BE183"/>
  <c r="BE192"/>
  <c r="BE194"/>
  <c i="2" r="BE141"/>
  <c r="BE154"/>
  <c r="BE166"/>
  <c r="BE179"/>
  <c r="BE180"/>
  <c r="BE181"/>
  <c r="BE185"/>
  <c r="BE191"/>
  <c r="BE216"/>
  <c r="BE235"/>
  <c r="BE252"/>
  <c r="E123"/>
  <c r="BE164"/>
  <c r="BE174"/>
  <c r="BE193"/>
  <c r="BE197"/>
  <c r="BE199"/>
  <c r="BE203"/>
  <c r="BE220"/>
  <c r="BE237"/>
  <c r="BE144"/>
  <c r="BE151"/>
  <c r="BE157"/>
  <c r="BE189"/>
  <c r="BE218"/>
  <c r="BE233"/>
  <c r="BE170"/>
  <c r="BE183"/>
  <c r="BE217"/>
  <c r="BE224"/>
  <c r="BE242"/>
  <c r="BE243"/>
  <c r="J89"/>
  <c r="BE138"/>
  <c r="BE139"/>
  <c r="BE168"/>
  <c r="BE227"/>
  <c r="BE249"/>
  <c r="F92"/>
  <c r="BE148"/>
  <c r="BE173"/>
  <c r="BE176"/>
  <c r="BE178"/>
  <c r="BE184"/>
  <c r="BE201"/>
  <c r="BE205"/>
  <c r="BE208"/>
  <c r="BE210"/>
  <c r="BE213"/>
  <c r="BE215"/>
  <c r="BE228"/>
  <c r="BE234"/>
  <c r="BE240"/>
  <c r="BE247"/>
  <c r="BE136"/>
  <c r="BE142"/>
  <c r="BE152"/>
  <c r="BE159"/>
  <c r="BE161"/>
  <c r="BE163"/>
  <c r="BE188"/>
  <c r="BE222"/>
  <c r="BE230"/>
  <c r="BE236"/>
  <c r="BE140"/>
  <c r="BE146"/>
  <c r="BE187"/>
  <c r="BE196"/>
  <c r="BE211"/>
  <c r="BE212"/>
  <c r="BE238"/>
  <c r="BE245"/>
  <c i="3" r="F34"/>
  <c i="1" r="BA96"/>
  <c i="3" r="F37"/>
  <c i="1" r="BD96"/>
  <c i="4" r="J34"/>
  <c i="1" r="AW97"/>
  <c i="2" r="F37"/>
  <c i="1" r="BD95"/>
  <c i="4" r="F36"/>
  <c i="1" r="BC97"/>
  <c i="2" r="J34"/>
  <c i="1" r="AW95"/>
  <c i="4" r="F37"/>
  <c i="1" r="BD97"/>
  <c i="3" r="F36"/>
  <c i="1" r="BC96"/>
  <c i="3" r="F35"/>
  <c i="1" r="BB96"/>
  <c i="2" r="F35"/>
  <c i="1" r="BB95"/>
  <c i="3" r="J34"/>
  <c i="1" r="AW96"/>
  <c i="2" r="F34"/>
  <c i="1" r="BA95"/>
  <c i="4" r="F35"/>
  <c i="1" r="BB97"/>
  <c i="2" r="F36"/>
  <c i="1" r="BC95"/>
  <c i="4" r="F34"/>
  <c i="1" r="BA97"/>
  <c i="2" l="1" r="BK231"/>
  <c r="J231"/>
  <c r="J106"/>
  <c i="4" r="T130"/>
  <c r="T129"/>
  <c i="3" r="P129"/>
  <c r="P128"/>
  <c i="1" r="AU96"/>
  <c i="4" r="R130"/>
  <c r="R129"/>
  <c i="3" r="R128"/>
  <c i="4" r="BK171"/>
  <c r="J171"/>
  <c r="J102"/>
  <c i="2" r="BK134"/>
  <c r="BK133"/>
  <c r="J133"/>
  <c r="J96"/>
  <c r="T134"/>
  <c r="T133"/>
  <c r="R231"/>
  <c r="R133"/>
  <c i="4" r="P130"/>
  <c r="P129"/>
  <c i="1" r="AU97"/>
  <c i="3" r="BK129"/>
  <c r="J129"/>
  <c r="J97"/>
  <c i="2" r="P134"/>
  <c r="P133"/>
  <c i="1" r="AU95"/>
  <c i="4" r="BK130"/>
  <c r="J130"/>
  <c r="J97"/>
  <c r="J172"/>
  <c r="J103"/>
  <c i="3" r="BK128"/>
  <c r="J128"/>
  <c r="J33"/>
  <c i="1" r="AV96"/>
  <c r="AT96"/>
  <c i="2" r="F33"/>
  <c i="1" r="AZ95"/>
  <c i="3" r="F33"/>
  <c i="1" r="AZ96"/>
  <c r="BC94"/>
  <c r="W32"/>
  <c i="4" r="J33"/>
  <c i="1" r="AV97"/>
  <c r="AT97"/>
  <c r="BD94"/>
  <c r="W33"/>
  <c r="BA94"/>
  <c r="W30"/>
  <c r="BB94"/>
  <c r="W31"/>
  <c i="3" r="J30"/>
  <c i="1" r="AG96"/>
  <c i="4" r="F33"/>
  <c i="1" r="AZ97"/>
  <c i="2" r="J33"/>
  <c i="1" r="AV95"/>
  <c r="AT95"/>
  <c i="2" l="1" r="J134"/>
  <c r="J97"/>
  <c i="4" r="BK129"/>
  <c r="J129"/>
  <c r="J96"/>
  <c i="1" r="AN96"/>
  <c i="3" r="J96"/>
  <c r="J39"/>
  <c i="1" r="AU94"/>
  <c r="AZ94"/>
  <c r="AV94"/>
  <c r="AK29"/>
  <c i="2" r="J30"/>
  <c i="1" r="AG95"/>
  <c r="AW94"/>
  <c r="AK30"/>
  <c r="AY94"/>
  <c r="AX94"/>
  <c i="2" l="1" r="J39"/>
  <c i="1" r="AN95"/>
  <c i="4" r="J30"/>
  <c i="1" r="AG97"/>
  <c r="AT94"/>
  <c r="W29"/>
  <c i="4" l="1" r="J39"/>
  <c i="1" r="AN97"/>
  <c r="AG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<sst xmlns="http://schemas.openxmlformats.org/spreadsheetml/2006/main">
  <si>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</si>
  <si>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</si>
  <si>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</si>
  <si>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</si>
  <si>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</si>
  <si>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{e73a18ab-32c1-43ed-a78e-b653214789d3}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</si>
  <si>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</si>
  <si>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</si>
  <si>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</si>
  <si>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</si>
  <si>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</si>
  <si>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</si>
  <si>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</si>
  <si>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</si>
  <si>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</si>
  <si>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</si>
  <si>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</si>
  <si>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BĚLČICE - ZÁHROBÍ (2)</t>
  </si>
  <si>
    <t>KSO:</t>
  </si>
  <si>
    <t>CC-CZ:</t>
  </si>
  <si>
    <t>Místo:</t>
  </si>
  <si>
    <t>Záhrobí</t>
  </si>
  <si>
    <t>Datum:</t>
  </si>
  <si>
    <t>30. 10. 2021</t>
  </si>
  <si>
    <t>Zadavatel:</t>
  </si>
  <si>
    <t>IČ:</t>
  </si>
  <si>
    <t>01312774</t>
  </si>
  <si>
    <t>SPU Strakonice</t>
  </si>
  <si>
    <t>DIČ:</t>
  </si>
  <si>
    <t>CZ01312774</t>
  </si>
  <si>
    <t>Uchazeč:</t>
  </si>
  <si>
    <t>Vyplň údaj</t>
  </si>
  <si>
    <t>Projektant:</t>
  </si>
  <si>
    <t>06016910</t>
  </si>
  <si>
    <t>S-pro servis s.r.o.</t>
  </si>
  <si>
    <t>CZ06016910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</si>
  <si>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</si>
  <si>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</si>
  <si>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</si>
  <si>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</si>
  <si>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</si>
  <si>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</si>
  <si>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</si>
  <si>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</si>
  <si>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</si>
  <si>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</si>
  <si>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</si>
  <si>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</si>
  <si>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</si>
  <si>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</si>
  <si>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</si>
  <si>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</si>
  <si>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</si>
  <si>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</si>
  <si>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</si>
  <si>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</si>
  <si>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</si>
  <si>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</si>
  <si>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</si>
  <si>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</si>
  <si>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</si>
  <si>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</si>
  <si>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</si>
  <si>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</si>
  <si>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</si>
  <si>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</si>
  <si>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</si>
  <si>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</si>
  <si>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</si>
  <si>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</si>
  <si>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</si>
  <si>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</si>
  <si>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</si>
  <si>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</si>
  <si>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</si>
  <si>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</si>
  <si>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</si>
  <si>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</si>
  <si>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</si>
  <si>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</si>
  <si>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</si>
  <si>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</si>
  <si>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</si>
  <si>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</si>
  <si>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202110091</t>
  </si>
  <si>
    <t>SO 101 - POLNÍ CESTA C1 k.ú. ZÁHROBÍ</t>
  </si>
  <si>
    <t>STA</t>
  </si>
  <si>
    <t>1</t>
  </si>
  <si>
    <t>{7ed25cdd-704a-48e8-a4cf-80b9273a6101}</t>
  </si>
  <si>
    <t>2</t>
  </si>
  <si>
    <t>202110092</t>
  </si>
  <si>
    <t>SO 102 - POLNÍ CESTA C2 k.ú. ZÁHROBÍ</t>
  </si>
  <si>
    <t>{aea13fc4-743b-4f38-8450-78ba6988ce3a}</t>
  </si>
  <si>
    <t>202110093</t>
  </si>
  <si>
    <t>SO 103 - LESNÍ CESTA C1 k.ú. ZÁHROBÍ</t>
  </si>
  <si>
    <t>{e5efef63-e92c-436f-89ce-8a2a4ad748f5}</t>
  </si>
  <si>
    <t>KRYCÍ LIST SOUPISU PRACÍ</t>
  </si>
  <si>
    <t>Objekt:</t>
  </si>
  <si>
    <t>202110091 - SO 101 - POLNÍ CESTA C1 k.ú. ZÁHROBÍ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</si>
  <si>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</si>
  <si>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</si>
  <si>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</si>
  <si>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</si>
  <si>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</si>
  <si>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</si>
  <si>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</si>
  <si>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</si>
  <si>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</si>
  <si>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</si>
  <si>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</si>
  <si>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</si>
  <si>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</si>
  <si>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</si>
  <si>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</si>
  <si>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</si>
  <si>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</si>
  <si>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</si>
  <si>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</si>
  <si>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</si>
  <si>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</si>
  <si>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</si>
  <si>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</si>
  <si>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</si>
  <si>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</si>
  <si>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</si>
  <si>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</si>
  <si>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</si>
  <si>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</si>
  <si>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</si>
  <si>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</si>
  <si>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</si>
  <si>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</si>
  <si>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</si>
  <si>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</si>
  <si>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</si>
  <si>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</si>
  <si>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</si>
  <si>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</si>
  <si>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</si>
  <si>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</si>
  <si>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</si>
  <si>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</si>
  <si>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CS ÚRS 2023 01</t>
  </si>
  <si>
    <t>4</t>
  </si>
  <si>
    <t>-214440786</t>
  </si>
  <si>
    <t>VV</t>
  </si>
  <si>
    <t>480+900</t>
  </si>
  <si>
    <t>112101101</t>
  </si>
  <si>
    <t>Odstranění stromů listnatých průměru kmene do 300 mm</t>
  </si>
  <si>
    <t>kus</t>
  </si>
  <si>
    <t>-639613205</t>
  </si>
  <si>
    <t>3</t>
  </si>
  <si>
    <t>112101102</t>
  </si>
  <si>
    <t>Odstranění stromů listnatých průměru kmene do 500 mm</t>
  </si>
  <si>
    <t>1472839923</t>
  </si>
  <si>
    <t>112101121</t>
  </si>
  <si>
    <t>Odstranění stromů jehličnatých průměru kmene do 300 mm</t>
  </si>
  <si>
    <t>-1867908708</t>
  </si>
  <si>
    <t>5</t>
  </si>
  <si>
    <t>112251102</t>
  </si>
  <si>
    <t>Odstranění pařezů D do 500 mm</t>
  </si>
  <si>
    <t>804470641</t>
  </si>
  <si>
    <t>6</t>
  </si>
  <si>
    <t>113107229</t>
  </si>
  <si>
    <t>Odstranění podkladu z cihelné drtě tl 150 mm strojně pl přes 200 m2</t>
  </si>
  <si>
    <t>1752388378</t>
  </si>
  <si>
    <t>(950-680)*4,52</t>
  </si>
  <si>
    <t>7</t>
  </si>
  <si>
    <t>122151404</t>
  </si>
  <si>
    <t>Vykopávky v zemníku na suchu v hornině třídy těžitelnosti I, skupiny 1 a 2 objem do 500 m3 strojně</t>
  </si>
  <si>
    <t>m3</t>
  </si>
  <si>
    <t>-1114701920</t>
  </si>
  <si>
    <t>P</t>
  </si>
  <si>
    <t>Poznámka k položce:_x000d_
naložení pro zpětné použití místo ŠD v trase</t>
  </si>
  <si>
    <t>8</t>
  </si>
  <si>
    <t>122251104</t>
  </si>
  <si>
    <t>Odkopávky a prokopávky nezapažené v hornině třídy těžitelnosti I, skupiny 3 objem do 500 m3 strojně</t>
  </si>
  <si>
    <t>70475962</t>
  </si>
  <si>
    <t>680*4,52*0,15+(1168-950)*4,52*0,15</t>
  </si>
  <si>
    <t>9</t>
  </si>
  <si>
    <t>1712814099</t>
  </si>
  <si>
    <t>Poznámka k položce:_x000d_
výkop pro sanaci_x000d_
fakturace podle skutečně provedeného množství</t>
  </si>
  <si>
    <t>680*0,2*4,52+(950-680)*0,4*4,52</t>
  </si>
  <si>
    <t>10</t>
  </si>
  <si>
    <t>131251201</t>
  </si>
  <si>
    <t>Hloubení jam zapažených v hornině třídy těžitelnosti I, skupiny 3 objem do 20 m3 strojně</t>
  </si>
  <si>
    <t>1909565990</t>
  </si>
  <si>
    <t>11</t>
  </si>
  <si>
    <t>132251103</t>
  </si>
  <si>
    <t xml:space="preserve">Hloubení rýh nezapažených  š do 800 mm v hornině třídy těžitelnosti I, skupiny 3 objem do 100 m3 strojně</t>
  </si>
  <si>
    <t>1515383506</t>
  </si>
  <si>
    <t>1734,65*0,5*0,5</t>
  </si>
  <si>
    <t>12</t>
  </si>
  <si>
    <t>162351104</t>
  </si>
  <si>
    <t>Vodorovné přemístění do 1000 m výkopku/sypaniny z horniny třídy těžitelnosti I, skupiny 1 až 3</t>
  </si>
  <si>
    <t>2075282094</t>
  </si>
  <si>
    <t>Poznámka k položce:_x000d_
převoz z mezideponie do trasy (náhrada ŠD)</t>
  </si>
  <si>
    <t>2*403,334</t>
  </si>
  <si>
    <t>13</t>
  </si>
  <si>
    <t>162751117</t>
  </si>
  <si>
    <t>Vodorovné přemístění do 10000 m výkopku/sypaniny z horniny třídy těžitelnosti I, skupiny 1 až 3</t>
  </si>
  <si>
    <t>1454720600</t>
  </si>
  <si>
    <t>559,005+433,663+4</t>
  </si>
  <si>
    <t>14</t>
  </si>
  <si>
    <t>1969652037</t>
  </si>
  <si>
    <t>166151101</t>
  </si>
  <si>
    <t>Přehození neulehlého výkopku z horniny třídy těžitelnosti I, skupiny 1 až 3</t>
  </si>
  <si>
    <t>352582735</t>
  </si>
  <si>
    <t>Poznámka k položce:_x000d_
přehození deponovaného výkopku pro zpětné použití v trase</t>
  </si>
  <si>
    <t>16</t>
  </si>
  <si>
    <t>171151112</t>
  </si>
  <si>
    <t>Uložení sypaniny z hornin nesoudržných kamenitých do násypů zhutněných strojně</t>
  </si>
  <si>
    <t>-1421352362</t>
  </si>
  <si>
    <t>17</t>
  </si>
  <si>
    <t>171251201</t>
  </si>
  <si>
    <t>Uložení sypaniny na skládky nebo meziskládky</t>
  </si>
  <si>
    <t>-623266245</t>
  </si>
  <si>
    <t>403,334+559,005+433,663+4</t>
  </si>
  <si>
    <t>18</t>
  </si>
  <si>
    <t>-236979142</t>
  </si>
  <si>
    <t>19</t>
  </si>
  <si>
    <t>181101131</t>
  </si>
  <si>
    <t>Úprava pozemku s rozpojením, přehrnutím, urovnáním a přehrnutím do 20 m zeminy tř 3</t>
  </si>
  <si>
    <t>497925698</t>
  </si>
  <si>
    <t>5560,647*0,15</t>
  </si>
  <si>
    <t>20</t>
  </si>
  <si>
    <t>181951112</t>
  </si>
  <si>
    <t>Úprava pláně v hornině třídy těžitelnosti I, skupiny 1 až 3 se zhutněním strojně</t>
  </si>
  <si>
    <t>-1081765301</t>
  </si>
  <si>
    <t>4307,24*1,291</t>
  </si>
  <si>
    <t>Zakládání</t>
  </si>
  <si>
    <t>212752402</t>
  </si>
  <si>
    <t>Trativod z drenážních trubek korugovaných PE-HD SN 8 perforace 360° včetně lože otevřený výkop DN 150 pro liniové stavby</t>
  </si>
  <si>
    <t>m</t>
  </si>
  <si>
    <t>1704433366</t>
  </si>
  <si>
    <t>22</t>
  </si>
  <si>
    <t>214500111</t>
  </si>
  <si>
    <t>Zřízení výplně rýh s drenážním potrubím do DN 200 16/32 v do 300 mm</t>
  </si>
  <si>
    <t>343458879</t>
  </si>
  <si>
    <t>Poznámka k položce:_x000d_
doplnění rýhy nad obsyp a podsyp</t>
  </si>
  <si>
    <t>23</t>
  </si>
  <si>
    <t>M</t>
  </si>
  <si>
    <t>58344121</t>
  </si>
  <si>
    <t>štěrk frakce 16/32</t>
  </si>
  <si>
    <t>t</t>
  </si>
  <si>
    <t>484674206</t>
  </si>
  <si>
    <t>1734,65*0,234*1,75</t>
  </si>
  <si>
    <t>24</t>
  </si>
  <si>
    <t>273321117</t>
  </si>
  <si>
    <t>Základové desky mostních konstrukcí ze ŽB C 25/30</t>
  </si>
  <si>
    <t>1897383383</t>
  </si>
  <si>
    <t>25</t>
  </si>
  <si>
    <t>273361412</t>
  </si>
  <si>
    <t>Výztuž základových desek ze svařovaných sítí do 8 kg/m2</t>
  </si>
  <si>
    <t>299121459</t>
  </si>
  <si>
    <t>26</t>
  </si>
  <si>
    <t>274354111</t>
  </si>
  <si>
    <t>Bednění základových pasů - zřízení</t>
  </si>
  <si>
    <t>528958770</t>
  </si>
  <si>
    <t>27</t>
  </si>
  <si>
    <t>274354211</t>
  </si>
  <si>
    <t>Bednění základových pasů - odstranění</t>
  </si>
  <si>
    <t>799033474</t>
  </si>
  <si>
    <t>Vodorovné konstrukce</t>
  </si>
  <si>
    <t>28</t>
  </si>
  <si>
    <t>451313511</t>
  </si>
  <si>
    <t>Podkladní vrstva z betonu prostého se zvýšenými nároky na prostředí pod dlažbu tl do 100 mm</t>
  </si>
  <si>
    <t>1748019024</t>
  </si>
  <si>
    <t>29</t>
  </si>
  <si>
    <t>452318510</t>
  </si>
  <si>
    <t>Zajišťovací práh z betonu prostého se zvýšenými nároky na prostředí</t>
  </si>
  <si>
    <t>-1588086455</t>
  </si>
  <si>
    <t>30</t>
  </si>
  <si>
    <t>462511111</t>
  </si>
  <si>
    <t>Zához prostoru z lomového kamene</t>
  </si>
  <si>
    <t>-1739188478</t>
  </si>
  <si>
    <t>Komunikace pozemní</t>
  </si>
  <si>
    <t>31</t>
  </si>
  <si>
    <t>564231111</t>
  </si>
  <si>
    <t>Podklad nebo podsyp ze štěrkopísku ŠP tl 100 mm</t>
  </si>
  <si>
    <t>-2015311</t>
  </si>
  <si>
    <t>32</t>
  </si>
  <si>
    <t>564251111</t>
  </si>
  <si>
    <t>Podklad nebo podsyp ze štěrkopísku ŠP tl 150 mm</t>
  </si>
  <si>
    <t>-1762033286</t>
  </si>
  <si>
    <t>33</t>
  </si>
  <si>
    <t>564851111</t>
  </si>
  <si>
    <t>Podklad ze štěrkodrtě ŠD tl 150 mm</t>
  </si>
  <si>
    <t>-1695409040</t>
  </si>
  <si>
    <t>4307,24*1,214</t>
  </si>
  <si>
    <t>34</t>
  </si>
  <si>
    <t>412013244</t>
  </si>
  <si>
    <t>4307,24*1,256</t>
  </si>
  <si>
    <t>35</t>
  </si>
  <si>
    <t>564861111</t>
  </si>
  <si>
    <t>Podklad ze štěrkodrtě ŠD tl 200 mm</t>
  </si>
  <si>
    <t>1243497672</t>
  </si>
  <si>
    <t>Poznámka k položce:_x000d_
sanace_x000d_
fakturace podle skutečně provedeného množství</t>
  </si>
  <si>
    <t>680*4,52+(950-680)*4,52*2</t>
  </si>
  <si>
    <t>36</t>
  </si>
  <si>
    <t>569831111</t>
  </si>
  <si>
    <t>Zpevnění krajnic štěrkodrtí tl 100 mm</t>
  </si>
  <si>
    <t>-1735510516</t>
  </si>
  <si>
    <t>37</t>
  </si>
  <si>
    <t>573411105</t>
  </si>
  <si>
    <t>Jednoduchý nátěr z asfaltu v množství 1,7 kg/m2 s posypem</t>
  </si>
  <si>
    <t>129508240</t>
  </si>
  <si>
    <t>4307,24</t>
  </si>
  <si>
    <t>38</t>
  </si>
  <si>
    <t>573411106</t>
  </si>
  <si>
    <t>Jednoduchý nátěr z asfaltu v množství 1,90 kg/m2 s posypem</t>
  </si>
  <si>
    <t>-502736622</t>
  </si>
  <si>
    <t>39</t>
  </si>
  <si>
    <t>574381112</t>
  </si>
  <si>
    <t>Penetrační makadam hrubý PMH tl 100 mm</t>
  </si>
  <si>
    <t>-751178369</t>
  </si>
  <si>
    <t>4307,24*1,038</t>
  </si>
  <si>
    <t>40</t>
  </si>
  <si>
    <t>594511113</t>
  </si>
  <si>
    <t>Kladení dlažby z lomového kamene tl do 250 mm s provedením lože z betonu</t>
  </si>
  <si>
    <t>1577256318</t>
  </si>
  <si>
    <t>Poznámka k položce:_x000d_
spádiště a nátok - propustky</t>
  </si>
  <si>
    <t>41</t>
  </si>
  <si>
    <t>599632111</t>
  </si>
  <si>
    <t>Vyplnění spár dlažby z lomového kamene MC se zatřením</t>
  </si>
  <si>
    <t>1531164069</t>
  </si>
  <si>
    <t>Poznámka k položce:_x000d_
propustky</t>
  </si>
  <si>
    <t>Trubní vedení</t>
  </si>
  <si>
    <t>42</t>
  </si>
  <si>
    <t>871350320</t>
  </si>
  <si>
    <t>Montáž kanalizačního potrubí hladkého plnostěnného SN 12 z polypropylenu DN 200</t>
  </si>
  <si>
    <t>-1819060470</t>
  </si>
  <si>
    <t>8,2+11,5</t>
  </si>
  <si>
    <t>43</t>
  </si>
  <si>
    <t>28617026</t>
  </si>
  <si>
    <t>trubka kanalizační PP plnostěnná třívrstvá DN 200x1000mm SN12</t>
  </si>
  <si>
    <t>881708365</t>
  </si>
  <si>
    <t>44</t>
  </si>
  <si>
    <t>894812003.WVN</t>
  </si>
  <si>
    <t>Revizní a čistící šachta BASIC z PP šachtové dno DN 400/150 pravý a levý přítok</t>
  </si>
  <si>
    <t>1814747201</t>
  </si>
  <si>
    <t>45</t>
  </si>
  <si>
    <t>894812031</t>
  </si>
  <si>
    <t>Revizní a čistící šachta z PP DN 400 šachtová roura korugovaná bez hrdla světlé hloubky 1000 mm</t>
  </si>
  <si>
    <t>-1217352717</t>
  </si>
  <si>
    <t>46</t>
  </si>
  <si>
    <t>28655317</t>
  </si>
  <si>
    <t>poklop šachtový litinový D400 bez odvětrání d 470mm s litinovým rámem a betonovým prstencem systému drenážních šachet pro liniové stavby</t>
  </si>
  <si>
    <t>-853961482</t>
  </si>
  <si>
    <t>Ostatní konstrukce a práce, bourání</t>
  </si>
  <si>
    <t>47</t>
  </si>
  <si>
    <t>919441211</t>
  </si>
  <si>
    <t>Čelo propustku z lomového kamene pro propustek z trub DN 300 až 500</t>
  </si>
  <si>
    <t>-2087828300</t>
  </si>
  <si>
    <t>48</t>
  </si>
  <si>
    <t>919521120</t>
  </si>
  <si>
    <t>Zřízení silničního propustku z trub betonových nebo ŽB DN 400</t>
  </si>
  <si>
    <t>879196427</t>
  </si>
  <si>
    <t>49</t>
  </si>
  <si>
    <t>59222022</t>
  </si>
  <si>
    <t>trouba ŽB hrdlová DN 400</t>
  </si>
  <si>
    <t>1549491073</t>
  </si>
  <si>
    <t>50</t>
  </si>
  <si>
    <t>919535558</t>
  </si>
  <si>
    <t>Obetonování trubního propustku betonem prostým tř. C 20/25</t>
  </si>
  <si>
    <t>-1780957255</t>
  </si>
  <si>
    <t>Poznámka k položce:_x000d_
obetonování HOZ 1,085_x000d_
CETIN ZU</t>
  </si>
  <si>
    <t>51</t>
  </si>
  <si>
    <t>966008112</t>
  </si>
  <si>
    <t>Bourání trubního propustku do DN 500</t>
  </si>
  <si>
    <t>-410350377</t>
  </si>
  <si>
    <t>997</t>
  </si>
  <si>
    <t>Přesun sutě</t>
  </si>
  <si>
    <t>52</t>
  </si>
  <si>
    <t>997221551</t>
  </si>
  <si>
    <t>Vodorovná doprava suti ze sypkých materiálů do 1 km</t>
  </si>
  <si>
    <t>849453278</t>
  </si>
  <si>
    <t>Poznámka k položce:_x000d_
skládka Němčice - 20 km, doplatek 19 x</t>
  </si>
  <si>
    <t>53</t>
  </si>
  <si>
    <t>997221559</t>
  </si>
  <si>
    <t>Příplatek ZKD 1 km u vodorovné dopravy suti ze sypkých materiálů</t>
  </si>
  <si>
    <t>800317050</t>
  </si>
  <si>
    <t>Poznámka k položce:_x000d_
Němčice - 20 km (doplatek 19x)</t>
  </si>
  <si>
    <t>361,266*19</t>
  </si>
  <si>
    <t>54</t>
  </si>
  <si>
    <t>997221861</t>
  </si>
  <si>
    <t>Poplatek za uložení stavebního odpadu na recyklační skládce (skládkovné) z prostého betonu pod kódem 17 01 01</t>
  </si>
  <si>
    <t>-1836429494</t>
  </si>
  <si>
    <t>55</t>
  </si>
  <si>
    <t>997221873</t>
  </si>
  <si>
    <t>Poplatek za uložení stavebního odpadu na recyklační skládce (skládkovné) zeminy a kamení zatříděného do Katalogu odpadů pod kódem 17 05 04</t>
  </si>
  <si>
    <t>-1462253858</t>
  </si>
  <si>
    <t>998</t>
  </si>
  <si>
    <t>Přesun hmot</t>
  </si>
  <si>
    <t>56</t>
  </si>
  <si>
    <t>998225111</t>
  </si>
  <si>
    <t>Přesun hmot pro pozemní komunikace s krytem z kamene, monolitickým betonovým nebo živičným</t>
  </si>
  <si>
    <t>489252066</t>
  </si>
  <si>
    <t>VRN</t>
  </si>
  <si>
    <t>Vedlejší rozpočtové náklady</t>
  </si>
  <si>
    <t>VRN1</t>
  </si>
  <si>
    <t>Průzkumné, geodetické a projektové práce</t>
  </si>
  <si>
    <t>57</t>
  </si>
  <si>
    <t>011314000</t>
  </si>
  <si>
    <t>Archeologický dohled</t>
  </si>
  <si>
    <t>kpl</t>
  </si>
  <si>
    <t>1024</t>
  </si>
  <si>
    <t>-643624753</t>
  </si>
  <si>
    <t>58</t>
  </si>
  <si>
    <t>011324000</t>
  </si>
  <si>
    <t>Archeologický průzkum</t>
  </si>
  <si>
    <t>-222148739</t>
  </si>
  <si>
    <t>59</t>
  </si>
  <si>
    <t>012103000</t>
  </si>
  <si>
    <t>Geodetické práce před výstavbou - vytýčení inž. sítí</t>
  </si>
  <si>
    <t>1218576762</t>
  </si>
  <si>
    <t>60</t>
  </si>
  <si>
    <t>012203000</t>
  </si>
  <si>
    <t>Geodetické práce při provádění a při dokončení stavby</t>
  </si>
  <si>
    <t>787228367</t>
  </si>
  <si>
    <t>61</t>
  </si>
  <si>
    <t>012303000</t>
  </si>
  <si>
    <t>Geodetické práce po výstavbě - zaměření skutečného stavu</t>
  </si>
  <si>
    <t>-1022497837</t>
  </si>
  <si>
    <t>62</t>
  </si>
  <si>
    <t>013254000</t>
  </si>
  <si>
    <t>Dokumentace skutečného provedení stavby</t>
  </si>
  <si>
    <t>-1372766813</t>
  </si>
  <si>
    <t>VRN2</t>
  </si>
  <si>
    <t>Příprava staveniště</t>
  </si>
  <si>
    <t>63</t>
  </si>
  <si>
    <t>023303000</t>
  </si>
  <si>
    <t>Dekontaminace lokality - odstranění nebezpečných látek</t>
  </si>
  <si>
    <t>440485428</t>
  </si>
  <si>
    <t>VRN3</t>
  </si>
  <si>
    <t>Zařízení staveniště</t>
  </si>
  <si>
    <t>64</t>
  </si>
  <si>
    <t>032002000</t>
  </si>
  <si>
    <t>Vybavení staveniště</t>
  </si>
  <si>
    <t>96650128</t>
  </si>
  <si>
    <t>65</t>
  </si>
  <si>
    <t>034503000</t>
  </si>
  <si>
    <t>Informační tabule na staveništi</t>
  </si>
  <si>
    <t>ks</t>
  </si>
  <si>
    <t>317147392</t>
  </si>
  <si>
    <t>VRN4</t>
  </si>
  <si>
    <t>Inženýrská činnost</t>
  </si>
  <si>
    <t>66</t>
  </si>
  <si>
    <t>042903000</t>
  </si>
  <si>
    <t>Ostatní posudky - zkoušky hutnění</t>
  </si>
  <si>
    <t>184998442</t>
  </si>
  <si>
    <t>VRN6</t>
  </si>
  <si>
    <t>Územní vlivy</t>
  </si>
  <si>
    <t>67</t>
  </si>
  <si>
    <t>062002000</t>
  </si>
  <si>
    <t>Ztížené dopravní podmínky</t>
  </si>
  <si>
    <t>-1653811411</t>
  </si>
  <si>
    <t>VRN7</t>
  </si>
  <si>
    <t>Provozní vlivy</t>
  </si>
  <si>
    <t>68</t>
  </si>
  <si>
    <t>070001000</t>
  </si>
  <si>
    <t>Provozní vlivy - DIO</t>
  </si>
  <si>
    <t>Kč</t>
  </si>
  <si>
    <t>-761869735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</si>
  <si>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</si>
  <si>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</si>
  <si>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</si>
  <si>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69</t>
  </si>
  <si>
    <t>091003000</t>
  </si>
  <si>
    <t>Ostatní náklady bez rozlišení - čištění komunikací</t>
  </si>
  <si>
    <t>-722272615</t>
  </si>
  <si>
    <t>202110092 - SO 102 - POLNÍ CESTA C2 k.ú. ZÁHROBÍ</t>
  </si>
  <si>
    <t>1398342855</t>
  </si>
  <si>
    <t>269412445</t>
  </si>
  <si>
    <t>1961752586</t>
  </si>
  <si>
    <t>903446140</t>
  </si>
  <si>
    <t>1102921123</t>
  </si>
  <si>
    <t>159,45*4,52*0,2</t>
  </si>
  <si>
    <t>1130570025</t>
  </si>
  <si>
    <t>2*56,43</t>
  </si>
  <si>
    <t>1614068984</t>
  </si>
  <si>
    <t>108,107-56,43</t>
  </si>
  <si>
    <t>-864253406</t>
  </si>
  <si>
    <t>Poznámka k položce:_x000d_
výkopek pro sanaci_x000d_
fakturace podle skutečně provedeného množství</t>
  </si>
  <si>
    <t>144,143</t>
  </si>
  <si>
    <t>-201426841</t>
  </si>
  <si>
    <t>1793101519</t>
  </si>
  <si>
    <t>1615747831</t>
  </si>
  <si>
    <t>108,107</t>
  </si>
  <si>
    <t>171201221</t>
  </si>
  <si>
    <t>Poplatek za uložení na skládce (skládkovné) zeminy a kamení kód odpadu 17 05 04</t>
  </si>
  <si>
    <t>1515582480</t>
  </si>
  <si>
    <t>-987869529</t>
  </si>
  <si>
    <t>737,006*0,15</t>
  </si>
  <si>
    <t>-1731734168</t>
  </si>
  <si>
    <t>570,88*1,291</t>
  </si>
  <si>
    <t>-1146257873</t>
  </si>
  <si>
    <t>570,88*1,214</t>
  </si>
  <si>
    <t>1149537396</t>
  </si>
  <si>
    <t>1713167784</t>
  </si>
  <si>
    <t>159,49*4,52</t>
  </si>
  <si>
    <t>1438002472</t>
  </si>
  <si>
    <t>98365716</t>
  </si>
  <si>
    <t>570,88</t>
  </si>
  <si>
    <t>-1337902987</t>
  </si>
  <si>
    <t>146718198</t>
  </si>
  <si>
    <t>570,88*1,038</t>
  </si>
  <si>
    <t>-1064924111</t>
  </si>
  <si>
    <t>-1239305407</t>
  </si>
  <si>
    <t>1690744010</t>
  </si>
  <si>
    <t>863433313</t>
  </si>
  <si>
    <t>1179357218</t>
  </si>
  <si>
    <t>1438936815</t>
  </si>
  <si>
    <t>845973369</t>
  </si>
  <si>
    <t>-18131935</t>
  </si>
  <si>
    <t>-888588977</t>
  </si>
  <si>
    <t>1929373384</t>
  </si>
  <si>
    <t>-1990454847</t>
  </si>
  <si>
    <t>-330723014</t>
  </si>
  <si>
    <t>1742564254</t>
  </si>
  <si>
    <t>1364371908</t>
  </si>
  <si>
    <t>202110093 - SO 103 - LESNÍ CESTA C1 k.ú. ZÁHROBÍ</t>
  </si>
  <si>
    <t>1478124383</t>
  </si>
  <si>
    <t>1708687188</t>
  </si>
  <si>
    <t>Poznámka k položce:_x000d_
výkop pro sanaci 1,050 ÷ 1,150</t>
  </si>
  <si>
    <t>62354884</t>
  </si>
  <si>
    <t>466,34*0,5*0,5</t>
  </si>
  <si>
    <t>1537269436</t>
  </si>
  <si>
    <t>2*86,861</t>
  </si>
  <si>
    <t>-1264346577</t>
  </si>
  <si>
    <t>168,82-86,861+116,585</t>
  </si>
  <si>
    <t>1911032443</t>
  </si>
  <si>
    <t>957466982</t>
  </si>
  <si>
    <t>1932061732</t>
  </si>
  <si>
    <t>168,82+116,585</t>
  </si>
  <si>
    <t>-489526446</t>
  </si>
  <si>
    <t>648,624*0,15</t>
  </si>
  <si>
    <t>-128965159</t>
  </si>
  <si>
    <t>502,42*1,291</t>
  </si>
  <si>
    <t>1925588519</t>
  </si>
  <si>
    <t>1200923683</t>
  </si>
  <si>
    <t>-1767531656</t>
  </si>
  <si>
    <t>466,43*0,234*1,75</t>
  </si>
  <si>
    <t>2139687013</t>
  </si>
  <si>
    <t>502,42*1,214</t>
  </si>
  <si>
    <t>-1099520095</t>
  </si>
  <si>
    <t>1802985755</t>
  </si>
  <si>
    <t>-2137836169</t>
  </si>
  <si>
    <t>502,42</t>
  </si>
  <si>
    <t>-505925678</t>
  </si>
  <si>
    <t>321793567</t>
  </si>
  <si>
    <t>502,42*1,038</t>
  </si>
  <si>
    <t>-1612970870</t>
  </si>
  <si>
    <t>-1039843399</t>
  </si>
  <si>
    <t>-1095009606</t>
  </si>
  <si>
    <t>751393313</t>
  </si>
  <si>
    <t>-2009732988</t>
  </si>
  <si>
    <t>-1113281456</t>
  </si>
  <si>
    <t>-858099523</t>
  </si>
  <si>
    <t>14187171</t>
  </si>
  <si>
    <t>-1194147151</t>
  </si>
  <si>
    <t>2084806826</t>
  </si>
  <si>
    <t>-1447655708</t>
  </si>
  <si>
    <t>359556143</t>
  </si>
  <si>
    <t>-32262354</t>
  </si>
  <si>
    <t>86056544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</si>
</sst>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20211009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CESTY BĚLČICE - ZÁHROBÍ (2)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Záhrobí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30. 10. 2021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SPU Strakonice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S-pro servis s.r.o.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37</v>
      </c>
      <c r="AJ90" s="38"/>
      <c r="AK90" s="38"/>
      <c r="AL90" s="38"/>
      <c r="AM90" s="78" t="str">
        <f>IF(E20="","",E20)</f>
        <v>S-pro servis s.r.o.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24.7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'202110091 - SO 101 - POLN...'!J30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86</v>
      </c>
      <c r="AR95" s="124"/>
      <c r="AS95" s="125">
        <v>0</v>
      </c>
      <c r="AT95" s="126">
        <f>ROUND(SUM(AV95:AW95),2)</f>
        <v>0</v>
      </c>
      <c r="AU95" s="127">
        <f>'202110091 - SO 101 - POLN...'!P133</f>
        <v>0</v>
      </c>
      <c r="AV95" s="126">
        <f>'202110091 - SO 101 - POLN...'!J33</f>
        <v>0</v>
      </c>
      <c r="AW95" s="126">
        <f>'202110091 - SO 101 - POLN...'!J34</f>
        <v>0</v>
      </c>
      <c r="AX95" s="126">
        <f>'202110091 - SO 101 - POLN...'!J35</f>
        <v>0</v>
      </c>
      <c r="AY95" s="126">
        <f>'202110091 - SO 101 - POLN...'!J36</f>
        <v>0</v>
      </c>
      <c r="AZ95" s="126">
        <f>'202110091 - SO 101 - POLN...'!F33</f>
        <v>0</v>
      </c>
      <c r="BA95" s="126">
        <f>'202110091 - SO 101 - POLN...'!F34</f>
        <v>0</v>
      </c>
      <c r="BB95" s="126">
        <f>'202110091 - SO 101 - POLN...'!F35</f>
        <v>0</v>
      </c>
      <c r="BC95" s="126">
        <f>'202110091 - SO 101 - POLN...'!F36</f>
        <v>0</v>
      </c>
      <c r="BD95" s="128">
        <f>'202110091 - SO 101 - POLN...'!F37</f>
        <v>0</v>
      </c>
      <c r="BE95" s="7"/>
      <c r="BT95" s="129" t="s">
        <v>87</v>
      </c>
      <c r="BV95" s="129" t="s">
        <v>81</v>
      </c>
      <c r="BW95" s="129" t="s">
        <v>88</v>
      </c>
      <c r="BX95" s="129" t="s">
        <v>5</v>
      </c>
      <c r="CL95" s="129" t="s">
        <v>1</v>
      </c>
      <c r="CM95" s="129" t="s">
        <v>89</v>
      </c>
    </row>
    <row r="96" s="7" customFormat="1" ht="24.75" customHeight="1">
      <c r="A96" s="117" t="s">
        <v>83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'202110092 - SO 102 - POLN...'!J30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86</v>
      </c>
      <c r="AR96" s="124"/>
      <c r="AS96" s="125">
        <v>0</v>
      </c>
      <c r="AT96" s="126">
        <f>ROUND(SUM(AV96:AW96),2)</f>
        <v>0</v>
      </c>
      <c r="AU96" s="127">
        <f>'202110092 - SO 102 - POLN...'!P128</f>
        <v>0</v>
      </c>
      <c r="AV96" s="126">
        <f>'202110092 - SO 102 - POLN...'!J33</f>
        <v>0</v>
      </c>
      <c r="AW96" s="126">
        <f>'202110092 - SO 102 - POLN...'!J34</f>
        <v>0</v>
      </c>
      <c r="AX96" s="126">
        <f>'202110092 - SO 102 - POLN...'!J35</f>
        <v>0</v>
      </c>
      <c r="AY96" s="126">
        <f>'202110092 - SO 102 - POLN...'!J36</f>
        <v>0</v>
      </c>
      <c r="AZ96" s="126">
        <f>'202110092 - SO 102 - POLN...'!F33</f>
        <v>0</v>
      </c>
      <c r="BA96" s="126">
        <f>'202110092 - SO 102 - POLN...'!F34</f>
        <v>0</v>
      </c>
      <c r="BB96" s="126">
        <f>'202110092 - SO 102 - POLN...'!F35</f>
        <v>0</v>
      </c>
      <c r="BC96" s="126">
        <f>'202110092 - SO 102 - POLN...'!F36</f>
        <v>0</v>
      </c>
      <c r="BD96" s="128">
        <f>'202110092 - SO 102 - POLN...'!F37</f>
        <v>0</v>
      </c>
      <c r="BE96" s="7"/>
      <c r="BT96" s="129" t="s">
        <v>87</v>
      </c>
      <c r="BV96" s="129" t="s">
        <v>81</v>
      </c>
      <c r="BW96" s="129" t="s">
        <v>92</v>
      </c>
      <c r="BX96" s="129" t="s">
        <v>5</v>
      </c>
      <c r="CL96" s="129" t="s">
        <v>1</v>
      </c>
      <c r="CM96" s="129" t="s">
        <v>89</v>
      </c>
    </row>
    <row r="97" s="7" customFormat="1" ht="24.75" customHeight="1">
      <c r="A97" s="117" t="s">
        <v>83</v>
      </c>
      <c r="B97" s="118"/>
      <c r="C97" s="119"/>
      <c r="D97" s="120" t="s">
        <v>93</v>
      </c>
      <c r="E97" s="120"/>
      <c r="F97" s="120"/>
      <c r="G97" s="120"/>
      <c r="H97" s="120"/>
      <c r="I97" s="121"/>
      <c r="J97" s="120" t="s">
        <v>94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'202110093 - SO 103 - LESN...'!J30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86</v>
      </c>
      <c r="AR97" s="124"/>
      <c r="AS97" s="130">
        <v>0</v>
      </c>
      <c r="AT97" s="131">
        <f>ROUND(SUM(AV97:AW97),2)</f>
        <v>0</v>
      </c>
      <c r="AU97" s="132">
        <f>'202110093 - SO 103 - LESN...'!P129</f>
        <v>0</v>
      </c>
      <c r="AV97" s="131">
        <f>'202110093 - SO 103 - LESN...'!J33</f>
        <v>0</v>
      </c>
      <c r="AW97" s="131">
        <f>'202110093 - SO 103 - LESN...'!J34</f>
        <v>0</v>
      </c>
      <c r="AX97" s="131">
        <f>'202110093 - SO 103 - LESN...'!J35</f>
        <v>0</v>
      </c>
      <c r="AY97" s="131">
        <f>'202110093 - SO 103 - LESN...'!J36</f>
        <v>0</v>
      </c>
      <c r="AZ97" s="131">
        <f>'202110093 - SO 103 - LESN...'!F33</f>
        <v>0</v>
      </c>
      <c r="BA97" s="131">
        <f>'202110093 - SO 103 - LESN...'!F34</f>
        <v>0</v>
      </c>
      <c r="BB97" s="131">
        <f>'202110093 - SO 103 - LESN...'!F35</f>
        <v>0</v>
      </c>
      <c r="BC97" s="131">
        <f>'202110093 - SO 103 - LESN...'!F36</f>
        <v>0</v>
      </c>
      <c r="BD97" s="133">
        <f>'202110093 - SO 103 - LESN...'!F37</f>
        <v>0</v>
      </c>
      <c r="BE97" s="7"/>
      <c r="BT97" s="129" t="s">
        <v>87</v>
      </c>
      <c r="BV97" s="129" t="s">
        <v>81</v>
      </c>
      <c r="BW97" s="129" t="s">
        <v>95</v>
      </c>
      <c r="BX97" s="129" t="s">
        <v>5</v>
      </c>
      <c r="CL97" s="129" t="s">
        <v>1</v>
      </c>
      <c r="CM97" s="129" t="s">
        <v>89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HjquJplqGoilYMgBdT5eCY20NsrMo8Jg4RauUqU7ddqp4gwq0mtGEp5gp0Kp/imzr5NsObEiI/UDJoKBD3xt+w==" hashValue="i0+rgy5JG54e+P6gwI+wZqHIIrgCVzd/yTRrQKBgx4TmZj6CmBGM4tHgPm1fnQXZlN/3EaSdxYxv2CYVXjUSy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110091 - SO 101 - POLN...'!C2" display="/"/>
    <hyperlink ref="A96" location="'202110092 - SO 102 - POLN...'!C2" display="/"/>
    <hyperlink ref="A97" location="'202110093 - SO 103 - LES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 (2)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ROUND(J133,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ROUND((SUM(BE133:BE252)),  2)</f>
        <v>0</v>
      </c>
      <c r="G33" s="36"/>
      <c r="H33" s="36"/>
      <c r="I33" s="153">
        <v>0.20999999999999999</v>
      </c>
      <c r="J33" s="152">
        <f>ROUND(((SUM(BE133:BE252))*I33),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ROUND((SUM(BF133:BF252)),  2)</f>
        <v>0</v>
      </c>
      <c r="G34" s="36"/>
      <c r="H34" s="36"/>
      <c r="I34" s="153">
        <v>0.14999999999999999</v>
      </c>
      <c r="J34" s="152">
        <f>ROUND(((SUM(BF133:BF252))*I34),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ROUND((SUM(BG133:BG252)),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ROUND((SUM(BH133:BH252)),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ROUND((SUM(BI133:BI252)),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 (2)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202110091 - SO 101 - POLNÍ CESTA C1 k.ú. ZÁHROBÍ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Záhrobí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J133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J134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J172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107</v>
      </c>
      <c r="E100" s="186"/>
      <c r="F100" s="186"/>
      <c r="G100" s="186"/>
      <c r="H100" s="186"/>
      <c r="I100" s="186"/>
      <c r="J100" s="187">
        <f>J182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108</v>
      </c>
      <c r="E101" s="186"/>
      <c r="F101" s="186"/>
      <c r="G101" s="186"/>
      <c r="H101" s="186"/>
      <c r="I101" s="186"/>
      <c r="J101" s="187">
        <f>J186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109</v>
      </c>
      <c r="E102" s="186"/>
      <c r="F102" s="186"/>
      <c r="G102" s="186"/>
      <c r="H102" s="186"/>
      <c r="I102" s="186"/>
      <c r="J102" s="187">
        <f>J207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110</v>
      </c>
      <c r="E103" s="186"/>
      <c r="F103" s="186"/>
      <c r="G103" s="186"/>
      <c r="H103" s="186"/>
      <c r="I103" s="186"/>
      <c r="J103" s="187">
        <f>J214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111</v>
      </c>
      <c r="E104" s="186"/>
      <c r="F104" s="186"/>
      <c r="G104" s="186"/>
      <c r="H104" s="186"/>
      <c r="I104" s="186"/>
      <c r="J104" s="187">
        <f>J221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112</v>
      </c>
      <c r="E105" s="186"/>
      <c r="F105" s="186"/>
      <c r="G105" s="186"/>
      <c r="H105" s="186"/>
      <c r="I105" s="186"/>
      <c r="J105" s="187">
        <f>J229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7"/>
      <c r="C106" s="178"/>
      <c r="D106" s="179" t="s">
        <v>113</v>
      </c>
      <c r="E106" s="180"/>
      <c r="F106" s="180"/>
      <c r="G106" s="180"/>
      <c r="H106" s="180"/>
      <c r="I106" s="180"/>
      <c r="J106" s="181">
        <f>J231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3"/>
      <c r="C107" s="184"/>
      <c r="D107" s="185" t="s">
        <v>114</v>
      </c>
      <c r="E107" s="186"/>
      <c r="F107" s="186"/>
      <c r="G107" s="186"/>
      <c r="H107" s="186"/>
      <c r="I107" s="186"/>
      <c r="J107" s="187">
        <f>J232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115</v>
      </c>
      <c r="E108" s="186"/>
      <c r="F108" s="186"/>
      <c r="G108" s="186"/>
      <c r="H108" s="186"/>
      <c r="I108" s="186"/>
      <c r="J108" s="187">
        <f>J239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116</v>
      </c>
      <c r="E109" s="186"/>
      <c r="F109" s="186"/>
      <c r="G109" s="186"/>
      <c r="H109" s="186"/>
      <c r="I109" s="186"/>
      <c r="J109" s="187">
        <f>J241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117</v>
      </c>
      <c r="E110" s="186"/>
      <c r="F110" s="186"/>
      <c r="G110" s="186"/>
      <c r="H110" s="186"/>
      <c r="I110" s="186"/>
      <c r="J110" s="187">
        <f>J244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118</v>
      </c>
      <c r="E111" s="186"/>
      <c r="F111" s="186"/>
      <c r="G111" s="186"/>
      <c r="H111" s="186"/>
      <c r="I111" s="186"/>
      <c r="J111" s="187">
        <f>J246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119</v>
      </c>
      <c r="E112" s="186"/>
      <c r="F112" s="186"/>
      <c r="G112" s="186"/>
      <c r="H112" s="186"/>
      <c r="I112" s="186"/>
      <c r="J112" s="187">
        <f>J248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120</v>
      </c>
      <c r="E113" s="186"/>
      <c r="F113" s="186"/>
      <c r="G113" s="186"/>
      <c r="H113" s="186"/>
      <c r="I113" s="186"/>
      <c r="J113" s="187">
        <f>J251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64"/>
      <c r="C115" s="65"/>
      <c r="D115" s="65"/>
      <c r="E115" s="65"/>
      <c r="F115" s="65"/>
      <c r="G115" s="65"/>
      <c r="H115" s="65"/>
      <c r="I115" s="65"/>
      <c r="J115" s="65"/>
      <c r="K115" s="65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9" s="2" customFormat="1" ht="6.96" customHeight="1">
      <c r="A119" s="36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4.96" customHeight="1">
      <c r="A120" s="36"/>
      <c r="B120" s="37"/>
      <c r="C120" s="21" t="s">
        <v>121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16</v>
      </c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8"/>
      <c r="D123" s="38"/>
      <c r="E123" s="172" t="str">
        <f>E7</f>
        <v>POLNÍ CESTY BĚLČICE - ZÁHROBÍ (2)</v>
      </c>
      <c r="F123" s="30"/>
      <c r="G123" s="30"/>
      <c r="H123" s="30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97</v>
      </c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8"/>
      <c r="D125" s="38"/>
      <c r="E125" s="74" t="str">
        <f>E9</f>
        <v>202110091 - SO 101 - POLNÍ CESTA C1 k.ú. ZÁHROBÍ</v>
      </c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20</v>
      </c>
      <c r="D127" s="38"/>
      <c r="E127" s="38"/>
      <c r="F127" s="25" t="str">
        <f>F12</f>
        <v>Záhrobí</v>
      </c>
      <c r="G127" s="38"/>
      <c r="H127" s="38"/>
      <c r="I127" s="30" t="s">
        <v>22</v>
      </c>
      <c r="J127" s="77" t="str">
        <f>IF(J12="","",J12)</f>
        <v>30. 10. 2021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24</v>
      </c>
      <c r="D129" s="38"/>
      <c r="E129" s="38"/>
      <c r="F129" s="25" t="str">
        <f>E15</f>
        <v>SPU Strakonice</v>
      </c>
      <c r="G129" s="38"/>
      <c r="H129" s="38"/>
      <c r="I129" s="30" t="s">
        <v>32</v>
      </c>
      <c r="J129" s="34" t="str">
        <f>E21</f>
        <v>S-pro servis s.r.o.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30</v>
      </c>
      <c r="D130" s="38"/>
      <c r="E130" s="38"/>
      <c r="F130" s="25" t="str">
        <f>IF(E18="","",E18)</f>
        <v>Vyplň údaj</v>
      </c>
      <c r="G130" s="38"/>
      <c r="H130" s="38"/>
      <c r="I130" s="30" t="s">
        <v>37</v>
      </c>
      <c r="J130" s="34" t="str">
        <f>E24</f>
        <v>S-pro servis s.r.o.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0.32" customHeight="1">
      <c r="A131" s="36"/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11" customFormat="1" ht="29.28" customHeight="1">
      <c r="A132" s="189"/>
      <c r="B132" s="190"/>
      <c r="C132" s="191" t="s">
        <v>122</v>
      </c>
      <c r="D132" s="192" t="s">
        <v>64</v>
      </c>
      <c r="E132" s="192" t="s">
        <v>60</v>
      </c>
      <c r="F132" s="192" t="s">
        <v>61</v>
      </c>
      <c r="G132" s="192" t="s">
        <v>123</v>
      </c>
      <c r="H132" s="192" t="s">
        <v>124</v>
      </c>
      <c r="I132" s="192" t="s">
        <v>125</v>
      </c>
      <c r="J132" s="192" t="s">
        <v>101</v>
      </c>
      <c r="K132" s="193" t="s">
        <v>126</v>
      </c>
      <c r="L132" s="194"/>
      <c r="M132" s="98" t="s">
        <v>1</v>
      </c>
      <c r="N132" s="99" t="s">
        <v>43</v>
      </c>
      <c r="O132" s="99" t="s">
        <v>127</v>
      </c>
      <c r="P132" s="99" t="s">
        <v>128</v>
      </c>
      <c r="Q132" s="99" t="s">
        <v>129</v>
      </c>
      <c r="R132" s="99" t="s">
        <v>130</v>
      </c>
      <c r="S132" s="99" t="s">
        <v>131</v>
      </c>
      <c r="T132" s="100" t="s">
        <v>132</v>
      </c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</row>
    <row r="133" s="2" customFormat="1" ht="22.8" customHeight="1">
      <c r="A133" s="36"/>
      <c r="B133" s="37"/>
      <c r="C133" s="105" t="s">
        <v>133</v>
      </c>
      <c r="D133" s="38"/>
      <c r="E133" s="38"/>
      <c r="F133" s="38"/>
      <c r="G133" s="38"/>
      <c r="H133" s="38"/>
      <c r="I133" s="38"/>
      <c r="J133" s="195">
        <f>BK133</f>
        <v>0</v>
      </c>
      <c r="K133" s="38"/>
      <c r="L133" s="42"/>
      <c r="M133" s="101"/>
      <c r="N133" s="196"/>
      <c r="O133" s="102"/>
      <c r="P133" s="197">
        <f>P134+P231</f>
        <v>0</v>
      </c>
      <c r="Q133" s="102"/>
      <c r="R133" s="197">
        <f>R134+R231</f>
        <v>8853.31581104</v>
      </c>
      <c r="S133" s="102"/>
      <c r="T133" s="198">
        <f>T134+T231</f>
        <v>361.26600000000002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78</v>
      </c>
      <c r="AU133" s="15" t="s">
        <v>103</v>
      </c>
      <c r="BK133" s="199">
        <f>BK134+BK231</f>
        <v>0</v>
      </c>
    </row>
    <row r="134" s="12" customFormat="1" ht="25.92" customHeight="1">
      <c r="A134" s="12"/>
      <c r="B134" s="200"/>
      <c r="C134" s="201"/>
      <c r="D134" s="202" t="s">
        <v>78</v>
      </c>
      <c r="E134" s="203" t="s">
        <v>134</v>
      </c>
      <c r="F134" s="203" t="s">
        <v>135</v>
      </c>
      <c r="G134" s="201"/>
      <c r="H134" s="201"/>
      <c r="I134" s="204"/>
      <c r="J134" s="205">
        <f>BK134</f>
        <v>0</v>
      </c>
      <c r="K134" s="201"/>
      <c r="L134" s="206"/>
      <c r="M134" s="207"/>
      <c r="N134" s="208"/>
      <c r="O134" s="208"/>
      <c r="P134" s="209">
        <f>P135+P172+P182+P186+P207+P214+P221+P229</f>
        <v>0</v>
      </c>
      <c r="Q134" s="208"/>
      <c r="R134" s="209">
        <f>R135+R172+R182+R186+R207+R214+R221+R229</f>
        <v>8853.31581104</v>
      </c>
      <c r="S134" s="208"/>
      <c r="T134" s="210">
        <f>T135+T172+T182+T186+T207+T214+T221+T229</f>
        <v>361.26600000000002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87</v>
      </c>
      <c r="AT134" s="212" t="s">
        <v>78</v>
      </c>
      <c r="AU134" s="212" t="s">
        <v>79</v>
      </c>
      <c r="AY134" s="211" t="s">
        <v>136</v>
      </c>
      <c r="BK134" s="213">
        <f>BK135+BK172+BK182+BK186+BK207+BK214+BK221+BK229</f>
        <v>0</v>
      </c>
    </row>
    <row r="135" s="12" customFormat="1" ht="22.8" customHeight="1">
      <c r="A135" s="12"/>
      <c r="B135" s="200"/>
      <c r="C135" s="201"/>
      <c r="D135" s="202" t="s">
        <v>78</v>
      </c>
      <c r="E135" s="214" t="s">
        <v>87</v>
      </c>
      <c r="F135" s="214" t="s">
        <v>137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SUM(P136:P171)</f>
        <v>0</v>
      </c>
      <c r="Q135" s="208"/>
      <c r="R135" s="209">
        <f>SUM(R136:R171)</f>
        <v>0</v>
      </c>
      <c r="S135" s="208"/>
      <c r="T135" s="210">
        <f>SUM(T136:T171)</f>
        <v>353.916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87</v>
      </c>
      <c r="AT135" s="212" t="s">
        <v>78</v>
      </c>
      <c r="AU135" s="212" t="s">
        <v>87</v>
      </c>
      <c r="AY135" s="211" t="s">
        <v>136</v>
      </c>
      <c r="BK135" s="213">
        <f>SUM(BK136:BK171)</f>
        <v>0</v>
      </c>
    </row>
    <row r="136" s="2" customFormat="1" ht="33" customHeight="1">
      <c r="A136" s="36"/>
      <c r="B136" s="37"/>
      <c r="C136" s="216" t="s">
        <v>87</v>
      </c>
      <c r="D136" s="216" t="s">
        <v>138</v>
      </c>
      <c r="E136" s="217" t="s">
        <v>139</v>
      </c>
      <c r="F136" s="218" t="s">
        <v>140</v>
      </c>
      <c r="G136" s="219" t="s">
        <v>141</v>
      </c>
      <c r="H136" s="220">
        <v>1380</v>
      </c>
      <c r="I136" s="221"/>
      <c r="J136" s="222">
        <f>ROUND(I136*H136,2)</f>
        <v>0</v>
      </c>
      <c r="K136" s="218" t="s">
        <v>142</v>
      </c>
      <c r="L136" s="42"/>
      <c r="M136" s="223" t="s">
        <v>1</v>
      </c>
      <c r="N136" s="224" t="s">
        <v>44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143</v>
      </c>
      <c r="AT136" s="227" t="s">
        <v>138</v>
      </c>
      <c r="AU136" s="227" t="s">
        <v>89</v>
      </c>
      <c r="AY136" s="15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87</v>
      </c>
      <c r="BK136" s="228">
        <f>ROUND(I136*H136,2)</f>
        <v>0</v>
      </c>
      <c r="BL136" s="15" t="s">
        <v>143</v>
      </c>
      <c r="BM136" s="227" t="s">
        <v>144</v>
      </c>
    </row>
    <row r="137" s="13" customFormat="1">
      <c r="A137" s="13"/>
      <c r="B137" s="229"/>
      <c r="C137" s="230"/>
      <c r="D137" s="231" t="s">
        <v>145</v>
      </c>
      <c r="E137" s="232" t="s">
        <v>1</v>
      </c>
      <c r="F137" s="233" t="s">
        <v>146</v>
      </c>
      <c r="G137" s="230"/>
      <c r="H137" s="234">
        <v>1380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145</v>
      </c>
      <c r="AU137" s="240" t="s">
        <v>89</v>
      </c>
      <c r="AV137" s="13" t="s">
        <v>89</v>
      </c>
      <c r="AW137" s="13" t="s">
        <v>36</v>
      </c>
      <c r="AX137" s="13" t="s">
        <v>87</v>
      </c>
      <c r="AY137" s="240" t="s">
        <v>136</v>
      </c>
    </row>
    <row r="138" s="2" customFormat="1" ht="24.15" customHeight="1">
      <c r="A138" s="36"/>
      <c r="B138" s="37"/>
      <c r="C138" s="216" t="s">
        <v>89</v>
      </c>
      <c r="D138" s="216" t="s">
        <v>138</v>
      </c>
      <c r="E138" s="217" t="s">
        <v>147</v>
      </c>
      <c r="F138" s="218" t="s">
        <v>148</v>
      </c>
      <c r="G138" s="219" t="s">
        <v>149</v>
      </c>
      <c r="H138" s="220">
        <v>3</v>
      </c>
      <c r="I138" s="221"/>
      <c r="J138" s="222">
        <f>ROUND(I138*H138,2)</f>
        <v>0</v>
      </c>
      <c r="K138" s="218" t="s">
        <v>142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143</v>
      </c>
      <c r="AT138" s="227" t="s">
        <v>138</v>
      </c>
      <c r="AU138" s="227" t="s">
        <v>89</v>
      </c>
      <c r="AY138" s="15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143</v>
      </c>
      <c r="BM138" s="227" t="s">
        <v>150</v>
      </c>
    </row>
    <row r="139" s="2" customFormat="1" ht="24.15" customHeight="1">
      <c r="A139" s="36"/>
      <c r="B139" s="37"/>
      <c r="C139" s="216" t="s">
        <v>151</v>
      </c>
      <c r="D139" s="216" t="s">
        <v>138</v>
      </c>
      <c r="E139" s="217" t="s">
        <v>152</v>
      </c>
      <c r="F139" s="218" t="s">
        <v>153</v>
      </c>
      <c r="G139" s="219" t="s">
        <v>149</v>
      </c>
      <c r="H139" s="220">
        <v>3</v>
      </c>
      <c r="I139" s="221"/>
      <c r="J139" s="222">
        <f>ROUND(I139*H139,2)</f>
        <v>0</v>
      </c>
      <c r="K139" s="218" t="s">
        <v>142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143</v>
      </c>
      <c r="AT139" s="227" t="s">
        <v>138</v>
      </c>
      <c r="AU139" s="227" t="s">
        <v>89</v>
      </c>
      <c r="AY139" s="15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143</v>
      </c>
      <c r="BM139" s="227" t="s">
        <v>154</v>
      </c>
    </row>
    <row r="140" s="2" customFormat="1" ht="24.15" customHeight="1">
      <c r="A140" s="36"/>
      <c r="B140" s="37"/>
      <c r="C140" s="216" t="s">
        <v>143</v>
      </c>
      <c r="D140" s="216" t="s">
        <v>138</v>
      </c>
      <c r="E140" s="217" t="s">
        <v>155</v>
      </c>
      <c r="F140" s="218" t="s">
        <v>156</v>
      </c>
      <c r="G140" s="219" t="s">
        <v>149</v>
      </c>
      <c r="H140" s="220">
        <v>3</v>
      </c>
      <c r="I140" s="221"/>
      <c r="J140" s="222">
        <f>ROUND(I140*H140,2)</f>
        <v>0</v>
      </c>
      <c r="K140" s="218" t="s">
        <v>142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143</v>
      </c>
      <c r="AT140" s="227" t="s">
        <v>138</v>
      </c>
      <c r="AU140" s="227" t="s">
        <v>89</v>
      </c>
      <c r="AY140" s="15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143</v>
      </c>
      <c r="BM140" s="227" t="s">
        <v>157</v>
      </c>
    </row>
    <row r="141" s="2" customFormat="1" ht="16.5" customHeight="1">
      <c r="A141" s="36"/>
      <c r="B141" s="37"/>
      <c r="C141" s="216" t="s">
        <v>158</v>
      </c>
      <c r="D141" s="216" t="s">
        <v>138</v>
      </c>
      <c r="E141" s="217" t="s">
        <v>159</v>
      </c>
      <c r="F141" s="218" t="s">
        <v>160</v>
      </c>
      <c r="G141" s="219" t="s">
        <v>149</v>
      </c>
      <c r="H141" s="220">
        <v>3</v>
      </c>
      <c r="I141" s="221"/>
      <c r="J141" s="222">
        <f>ROUND(I141*H141,2)</f>
        <v>0</v>
      </c>
      <c r="K141" s="218" t="s">
        <v>142</v>
      </c>
      <c r="L141" s="42"/>
      <c r="M141" s="223" t="s">
        <v>1</v>
      </c>
      <c r="N141" s="224" t="s">
        <v>44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143</v>
      </c>
      <c r="AT141" s="227" t="s">
        <v>138</v>
      </c>
      <c r="AU141" s="227" t="s">
        <v>89</v>
      </c>
      <c r="AY141" s="15" t="s">
        <v>136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87</v>
      </c>
      <c r="BK141" s="228">
        <f>ROUND(I141*H141,2)</f>
        <v>0</v>
      </c>
      <c r="BL141" s="15" t="s">
        <v>143</v>
      </c>
      <c r="BM141" s="227" t="s">
        <v>161</v>
      </c>
    </row>
    <row r="142" s="2" customFormat="1" ht="24.15" customHeight="1">
      <c r="A142" s="36"/>
      <c r="B142" s="37"/>
      <c r="C142" s="216" t="s">
        <v>162</v>
      </c>
      <c r="D142" s="216" t="s">
        <v>138</v>
      </c>
      <c r="E142" s="217" t="s">
        <v>163</v>
      </c>
      <c r="F142" s="218" t="s">
        <v>164</v>
      </c>
      <c r="G142" s="219" t="s">
        <v>141</v>
      </c>
      <c r="H142" s="220">
        <v>1220.4000000000001</v>
      </c>
      <c r="I142" s="221"/>
      <c r="J142" s="222">
        <f>ROUND(I142*H142,2)</f>
        <v>0</v>
      </c>
      <c r="K142" s="218" t="s">
        <v>142</v>
      </c>
      <c r="L142" s="42"/>
      <c r="M142" s="223" t="s">
        <v>1</v>
      </c>
      <c r="N142" s="224" t="s">
        <v>44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0.28999999999999998</v>
      </c>
      <c r="T142" s="226">
        <f>S142*H142</f>
        <v>353.916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143</v>
      </c>
      <c r="AT142" s="227" t="s">
        <v>138</v>
      </c>
      <c r="AU142" s="227" t="s">
        <v>89</v>
      </c>
      <c r="AY142" s="15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87</v>
      </c>
      <c r="BK142" s="228">
        <f>ROUND(I142*H142,2)</f>
        <v>0</v>
      </c>
      <c r="BL142" s="15" t="s">
        <v>143</v>
      </c>
      <c r="BM142" s="227" t="s">
        <v>165</v>
      </c>
    </row>
    <row r="143" s="13" customFormat="1">
      <c r="A143" s="13"/>
      <c r="B143" s="229"/>
      <c r="C143" s="230"/>
      <c r="D143" s="231" t="s">
        <v>145</v>
      </c>
      <c r="E143" s="232" t="s">
        <v>1</v>
      </c>
      <c r="F143" s="233" t="s">
        <v>166</v>
      </c>
      <c r="G143" s="230"/>
      <c r="H143" s="234">
        <v>1220.4000000000001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145</v>
      </c>
      <c r="AU143" s="240" t="s">
        <v>89</v>
      </c>
      <c r="AV143" s="13" t="s">
        <v>89</v>
      </c>
      <c r="AW143" s="13" t="s">
        <v>36</v>
      </c>
      <c r="AX143" s="13" t="s">
        <v>87</v>
      </c>
      <c r="AY143" s="240" t="s">
        <v>136</v>
      </c>
    </row>
    <row r="144" s="2" customFormat="1" ht="33" customHeight="1">
      <c r="A144" s="36"/>
      <c r="B144" s="37"/>
      <c r="C144" s="216" t="s">
        <v>167</v>
      </c>
      <c r="D144" s="216" t="s">
        <v>138</v>
      </c>
      <c r="E144" s="217" t="s">
        <v>168</v>
      </c>
      <c r="F144" s="218" t="s">
        <v>169</v>
      </c>
      <c r="G144" s="219" t="s">
        <v>170</v>
      </c>
      <c r="H144" s="220">
        <v>403.334</v>
      </c>
      <c r="I144" s="221"/>
      <c r="J144" s="222">
        <f>ROUND(I144*H144,2)</f>
        <v>0</v>
      </c>
      <c r="K144" s="218" t="s">
        <v>142</v>
      </c>
      <c r="L144" s="42"/>
      <c r="M144" s="223" t="s">
        <v>1</v>
      </c>
      <c r="N144" s="224" t="s">
        <v>44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143</v>
      </c>
      <c r="AT144" s="227" t="s">
        <v>138</v>
      </c>
      <c r="AU144" s="227" t="s">
        <v>89</v>
      </c>
      <c r="AY144" s="15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87</v>
      </c>
      <c r="BK144" s="228">
        <f>ROUND(I144*H144,2)</f>
        <v>0</v>
      </c>
      <c r="BL144" s="15" t="s">
        <v>143</v>
      </c>
      <c r="BM144" s="227" t="s">
        <v>171</v>
      </c>
    </row>
    <row r="145" s="2" customFormat="1">
      <c r="A145" s="36"/>
      <c r="B145" s="37"/>
      <c r="C145" s="38"/>
      <c r="D145" s="231" t="s">
        <v>172</v>
      </c>
      <c r="E145" s="38"/>
      <c r="F145" s="241" t="s">
        <v>173</v>
      </c>
      <c r="G145" s="38"/>
      <c r="H145" s="38"/>
      <c r="I145" s="242"/>
      <c r="J145" s="38"/>
      <c r="K145" s="38"/>
      <c r="L145" s="42"/>
      <c r="M145" s="243"/>
      <c r="N145" s="244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172</v>
      </c>
      <c r="AU145" s="15" t="s">
        <v>89</v>
      </c>
    </row>
    <row r="146" s="2" customFormat="1" ht="33" customHeight="1">
      <c r="A146" s="36"/>
      <c r="B146" s="37"/>
      <c r="C146" s="216" t="s">
        <v>174</v>
      </c>
      <c r="D146" s="216" t="s">
        <v>138</v>
      </c>
      <c r="E146" s="217" t="s">
        <v>175</v>
      </c>
      <c r="F146" s="218" t="s">
        <v>176</v>
      </c>
      <c r="G146" s="219" t="s">
        <v>170</v>
      </c>
      <c r="H146" s="220">
        <v>608.84400000000005</v>
      </c>
      <c r="I146" s="221"/>
      <c r="J146" s="222">
        <f>ROUND(I146*H146,2)</f>
        <v>0</v>
      </c>
      <c r="K146" s="218" t="s">
        <v>142</v>
      </c>
      <c r="L146" s="42"/>
      <c r="M146" s="223" t="s">
        <v>1</v>
      </c>
      <c r="N146" s="224" t="s">
        <v>44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143</v>
      </c>
      <c r="AT146" s="227" t="s">
        <v>138</v>
      </c>
      <c r="AU146" s="227" t="s">
        <v>89</v>
      </c>
      <c r="AY146" s="15" t="s">
        <v>136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87</v>
      </c>
      <c r="BK146" s="228">
        <f>ROUND(I146*H146,2)</f>
        <v>0</v>
      </c>
      <c r="BL146" s="15" t="s">
        <v>143</v>
      </c>
      <c r="BM146" s="227" t="s">
        <v>177</v>
      </c>
    </row>
    <row r="147" s="13" customFormat="1">
      <c r="A147" s="13"/>
      <c r="B147" s="229"/>
      <c r="C147" s="230"/>
      <c r="D147" s="231" t="s">
        <v>145</v>
      </c>
      <c r="E147" s="232" t="s">
        <v>1</v>
      </c>
      <c r="F147" s="233" t="s">
        <v>178</v>
      </c>
      <c r="G147" s="230"/>
      <c r="H147" s="234">
        <v>608.84400000000005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145</v>
      </c>
      <c r="AU147" s="240" t="s">
        <v>89</v>
      </c>
      <c r="AV147" s="13" t="s">
        <v>89</v>
      </c>
      <c r="AW147" s="13" t="s">
        <v>36</v>
      </c>
      <c r="AX147" s="13" t="s">
        <v>87</v>
      </c>
      <c r="AY147" s="240" t="s">
        <v>136</v>
      </c>
    </row>
    <row r="148" s="2" customFormat="1" ht="33" customHeight="1">
      <c r="A148" s="36"/>
      <c r="B148" s="37"/>
      <c r="C148" s="216" t="s">
        <v>179</v>
      </c>
      <c r="D148" s="216" t="s">
        <v>138</v>
      </c>
      <c r="E148" s="217" t="s">
        <v>175</v>
      </c>
      <c r="F148" s="218" t="s">
        <v>176</v>
      </c>
      <c r="G148" s="219" t="s">
        <v>170</v>
      </c>
      <c r="H148" s="220">
        <v>1102.8800000000001</v>
      </c>
      <c r="I148" s="221"/>
      <c r="J148" s="222">
        <f>ROUND(I148*H148,2)</f>
        <v>0</v>
      </c>
      <c r="K148" s="218" t="s">
        <v>142</v>
      </c>
      <c r="L148" s="42"/>
      <c r="M148" s="223" t="s">
        <v>1</v>
      </c>
      <c r="N148" s="224" t="s">
        <v>44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143</v>
      </c>
      <c r="AT148" s="227" t="s">
        <v>138</v>
      </c>
      <c r="AU148" s="227" t="s">
        <v>89</v>
      </c>
      <c r="AY148" s="15" t="s">
        <v>136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87</v>
      </c>
      <c r="BK148" s="228">
        <f>ROUND(I148*H148,2)</f>
        <v>0</v>
      </c>
      <c r="BL148" s="15" t="s">
        <v>143</v>
      </c>
      <c r="BM148" s="227" t="s">
        <v>180</v>
      </c>
    </row>
    <row r="149" s="2" customFormat="1">
      <c r="A149" s="36"/>
      <c r="B149" s="37"/>
      <c r="C149" s="38"/>
      <c r="D149" s="231" t="s">
        <v>172</v>
      </c>
      <c r="E149" s="38"/>
      <c r="F149" s="241" t="s">
        <v>181</v>
      </c>
      <c r="G149" s="38"/>
      <c r="H149" s="38"/>
      <c r="I149" s="242"/>
      <c r="J149" s="38"/>
      <c r="K149" s="38"/>
      <c r="L149" s="42"/>
      <c r="M149" s="243"/>
      <c r="N149" s="244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172</v>
      </c>
      <c r="AU149" s="15" t="s">
        <v>89</v>
      </c>
    </row>
    <row r="150" s="13" customFormat="1">
      <c r="A150" s="13"/>
      <c r="B150" s="229"/>
      <c r="C150" s="230"/>
      <c r="D150" s="231" t="s">
        <v>145</v>
      </c>
      <c r="E150" s="232" t="s">
        <v>1</v>
      </c>
      <c r="F150" s="233" t="s">
        <v>182</v>
      </c>
      <c r="G150" s="230"/>
      <c r="H150" s="234">
        <v>1102.8800000000001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145</v>
      </c>
      <c r="AU150" s="240" t="s">
        <v>89</v>
      </c>
      <c r="AV150" s="13" t="s">
        <v>89</v>
      </c>
      <c r="AW150" s="13" t="s">
        <v>36</v>
      </c>
      <c r="AX150" s="13" t="s">
        <v>87</v>
      </c>
      <c r="AY150" s="240" t="s">
        <v>136</v>
      </c>
    </row>
    <row r="151" s="2" customFormat="1" ht="33" customHeight="1">
      <c r="A151" s="36"/>
      <c r="B151" s="37"/>
      <c r="C151" s="216" t="s">
        <v>183</v>
      </c>
      <c r="D151" s="216" t="s">
        <v>138</v>
      </c>
      <c r="E151" s="217" t="s">
        <v>184</v>
      </c>
      <c r="F151" s="218" t="s">
        <v>185</v>
      </c>
      <c r="G151" s="219" t="s">
        <v>170</v>
      </c>
      <c r="H151" s="220">
        <v>4</v>
      </c>
      <c r="I151" s="221"/>
      <c r="J151" s="222">
        <f>ROUND(I151*H151,2)</f>
        <v>0</v>
      </c>
      <c r="K151" s="218" t="s">
        <v>142</v>
      </c>
      <c r="L151" s="42"/>
      <c r="M151" s="223" t="s">
        <v>1</v>
      </c>
      <c r="N151" s="224" t="s">
        <v>44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143</v>
      </c>
      <c r="AT151" s="227" t="s">
        <v>138</v>
      </c>
      <c r="AU151" s="227" t="s">
        <v>89</v>
      </c>
      <c r="AY151" s="15" t="s">
        <v>136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143</v>
      </c>
      <c r="BM151" s="227" t="s">
        <v>186</v>
      </c>
    </row>
    <row r="152" s="2" customFormat="1" ht="33" customHeight="1">
      <c r="A152" s="36"/>
      <c r="B152" s="37"/>
      <c r="C152" s="216" t="s">
        <v>187</v>
      </c>
      <c r="D152" s="216" t="s">
        <v>138</v>
      </c>
      <c r="E152" s="217" t="s">
        <v>188</v>
      </c>
      <c r="F152" s="218" t="s">
        <v>189</v>
      </c>
      <c r="G152" s="219" t="s">
        <v>170</v>
      </c>
      <c r="H152" s="220">
        <v>433.66300000000001</v>
      </c>
      <c r="I152" s="221"/>
      <c r="J152" s="222">
        <f>ROUND(I152*H152,2)</f>
        <v>0</v>
      </c>
      <c r="K152" s="218" t="s">
        <v>142</v>
      </c>
      <c r="L152" s="42"/>
      <c r="M152" s="223" t="s">
        <v>1</v>
      </c>
      <c r="N152" s="224" t="s">
        <v>44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143</v>
      </c>
      <c r="AT152" s="227" t="s">
        <v>138</v>
      </c>
      <c r="AU152" s="227" t="s">
        <v>89</v>
      </c>
      <c r="AY152" s="15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87</v>
      </c>
      <c r="BK152" s="228">
        <f>ROUND(I152*H152,2)</f>
        <v>0</v>
      </c>
      <c r="BL152" s="15" t="s">
        <v>143</v>
      </c>
      <c r="BM152" s="227" t="s">
        <v>190</v>
      </c>
    </row>
    <row r="153" s="13" customFormat="1">
      <c r="A153" s="13"/>
      <c r="B153" s="229"/>
      <c r="C153" s="230"/>
      <c r="D153" s="231" t="s">
        <v>145</v>
      </c>
      <c r="E153" s="232" t="s">
        <v>1</v>
      </c>
      <c r="F153" s="233" t="s">
        <v>191</v>
      </c>
      <c r="G153" s="230"/>
      <c r="H153" s="234">
        <v>433.66300000000001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145</v>
      </c>
      <c r="AU153" s="240" t="s">
        <v>89</v>
      </c>
      <c r="AV153" s="13" t="s">
        <v>89</v>
      </c>
      <c r="AW153" s="13" t="s">
        <v>36</v>
      </c>
      <c r="AX153" s="13" t="s">
        <v>87</v>
      </c>
      <c r="AY153" s="240" t="s">
        <v>136</v>
      </c>
    </row>
    <row r="154" s="2" customFormat="1" ht="33" customHeight="1">
      <c r="A154" s="36"/>
      <c r="B154" s="37"/>
      <c r="C154" s="216" t="s">
        <v>192</v>
      </c>
      <c r="D154" s="216" t="s">
        <v>138</v>
      </c>
      <c r="E154" s="217" t="s">
        <v>193</v>
      </c>
      <c r="F154" s="218" t="s">
        <v>194</v>
      </c>
      <c r="G154" s="219" t="s">
        <v>170</v>
      </c>
      <c r="H154" s="220">
        <v>806.66800000000001</v>
      </c>
      <c r="I154" s="221"/>
      <c r="J154" s="222">
        <f>ROUND(I154*H154,2)</f>
        <v>0</v>
      </c>
      <c r="K154" s="218" t="s">
        <v>142</v>
      </c>
      <c r="L154" s="42"/>
      <c r="M154" s="223" t="s">
        <v>1</v>
      </c>
      <c r="N154" s="224" t="s">
        <v>44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143</v>
      </c>
      <c r="AT154" s="227" t="s">
        <v>138</v>
      </c>
      <c r="AU154" s="227" t="s">
        <v>89</v>
      </c>
      <c r="AY154" s="15" t="s">
        <v>136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87</v>
      </c>
      <c r="BK154" s="228">
        <f>ROUND(I154*H154,2)</f>
        <v>0</v>
      </c>
      <c r="BL154" s="15" t="s">
        <v>143</v>
      </c>
      <c r="BM154" s="227" t="s">
        <v>195</v>
      </c>
    </row>
    <row r="155" s="2" customFormat="1">
      <c r="A155" s="36"/>
      <c r="B155" s="37"/>
      <c r="C155" s="38"/>
      <c r="D155" s="231" t="s">
        <v>172</v>
      </c>
      <c r="E155" s="38"/>
      <c r="F155" s="241" t="s">
        <v>196</v>
      </c>
      <c r="G155" s="38"/>
      <c r="H155" s="38"/>
      <c r="I155" s="242"/>
      <c r="J155" s="38"/>
      <c r="K155" s="38"/>
      <c r="L155" s="42"/>
      <c r="M155" s="243"/>
      <c r="N155" s="244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172</v>
      </c>
      <c r="AU155" s="15" t="s">
        <v>89</v>
      </c>
    </row>
    <row r="156" s="13" customFormat="1">
      <c r="A156" s="13"/>
      <c r="B156" s="229"/>
      <c r="C156" s="230"/>
      <c r="D156" s="231" t="s">
        <v>145</v>
      </c>
      <c r="E156" s="232" t="s">
        <v>1</v>
      </c>
      <c r="F156" s="233" t="s">
        <v>197</v>
      </c>
      <c r="G156" s="230"/>
      <c r="H156" s="234">
        <v>806.66800000000001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145</v>
      </c>
      <c r="AU156" s="240" t="s">
        <v>89</v>
      </c>
      <c r="AV156" s="13" t="s">
        <v>89</v>
      </c>
      <c r="AW156" s="13" t="s">
        <v>36</v>
      </c>
      <c r="AX156" s="13" t="s">
        <v>87</v>
      </c>
      <c r="AY156" s="240" t="s">
        <v>136</v>
      </c>
    </row>
    <row r="157" s="2" customFormat="1" ht="33" customHeight="1">
      <c r="A157" s="36"/>
      <c r="B157" s="37"/>
      <c r="C157" s="216" t="s">
        <v>198</v>
      </c>
      <c r="D157" s="216" t="s">
        <v>138</v>
      </c>
      <c r="E157" s="217" t="s">
        <v>199</v>
      </c>
      <c r="F157" s="218" t="s">
        <v>200</v>
      </c>
      <c r="G157" s="219" t="s">
        <v>170</v>
      </c>
      <c r="H157" s="220">
        <v>996.66800000000001</v>
      </c>
      <c r="I157" s="221"/>
      <c r="J157" s="222">
        <f>ROUND(I157*H157,2)</f>
        <v>0</v>
      </c>
      <c r="K157" s="218" t="s">
        <v>142</v>
      </c>
      <c r="L157" s="42"/>
      <c r="M157" s="223" t="s">
        <v>1</v>
      </c>
      <c r="N157" s="224" t="s">
        <v>44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143</v>
      </c>
      <c r="AT157" s="227" t="s">
        <v>138</v>
      </c>
      <c r="AU157" s="227" t="s">
        <v>89</v>
      </c>
      <c r="AY157" s="15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87</v>
      </c>
      <c r="BK157" s="228">
        <f>ROUND(I157*H157,2)</f>
        <v>0</v>
      </c>
      <c r="BL157" s="15" t="s">
        <v>143</v>
      </c>
      <c r="BM157" s="227" t="s">
        <v>201</v>
      </c>
    </row>
    <row r="158" s="13" customFormat="1">
      <c r="A158" s="13"/>
      <c r="B158" s="229"/>
      <c r="C158" s="230"/>
      <c r="D158" s="231" t="s">
        <v>145</v>
      </c>
      <c r="E158" s="232" t="s">
        <v>1</v>
      </c>
      <c r="F158" s="233" t="s">
        <v>202</v>
      </c>
      <c r="G158" s="230"/>
      <c r="H158" s="234">
        <v>996.66800000000001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145</v>
      </c>
      <c r="AU158" s="240" t="s">
        <v>89</v>
      </c>
      <c r="AV158" s="13" t="s">
        <v>89</v>
      </c>
      <c r="AW158" s="13" t="s">
        <v>36</v>
      </c>
      <c r="AX158" s="13" t="s">
        <v>87</v>
      </c>
      <c r="AY158" s="240" t="s">
        <v>136</v>
      </c>
    </row>
    <row r="159" s="2" customFormat="1" ht="33" customHeight="1">
      <c r="A159" s="36"/>
      <c r="B159" s="37"/>
      <c r="C159" s="216" t="s">
        <v>203</v>
      </c>
      <c r="D159" s="216" t="s">
        <v>138</v>
      </c>
      <c r="E159" s="217" t="s">
        <v>199</v>
      </c>
      <c r="F159" s="218" t="s">
        <v>200</v>
      </c>
      <c r="G159" s="219" t="s">
        <v>170</v>
      </c>
      <c r="H159" s="220">
        <v>1102.8800000000001</v>
      </c>
      <c r="I159" s="221"/>
      <c r="J159" s="222">
        <f>ROUND(I159*H159,2)</f>
        <v>0</v>
      </c>
      <c r="K159" s="218" t="s">
        <v>142</v>
      </c>
      <c r="L159" s="42"/>
      <c r="M159" s="223" t="s">
        <v>1</v>
      </c>
      <c r="N159" s="224" t="s">
        <v>44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143</v>
      </c>
      <c r="AT159" s="227" t="s">
        <v>138</v>
      </c>
      <c r="AU159" s="227" t="s">
        <v>89</v>
      </c>
      <c r="AY159" s="15" t="s">
        <v>136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87</v>
      </c>
      <c r="BK159" s="228">
        <f>ROUND(I159*H159,2)</f>
        <v>0</v>
      </c>
      <c r="BL159" s="15" t="s">
        <v>143</v>
      </c>
      <c r="BM159" s="227" t="s">
        <v>204</v>
      </c>
    </row>
    <row r="160" s="2" customFormat="1">
      <c r="A160" s="36"/>
      <c r="B160" s="37"/>
      <c r="C160" s="38"/>
      <c r="D160" s="231" t="s">
        <v>172</v>
      </c>
      <c r="E160" s="38"/>
      <c r="F160" s="241" t="s">
        <v>181</v>
      </c>
      <c r="G160" s="38"/>
      <c r="H160" s="38"/>
      <c r="I160" s="242"/>
      <c r="J160" s="38"/>
      <c r="K160" s="38"/>
      <c r="L160" s="42"/>
      <c r="M160" s="243"/>
      <c r="N160" s="244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172</v>
      </c>
      <c r="AU160" s="15" t="s">
        <v>89</v>
      </c>
    </row>
    <row r="161" s="2" customFormat="1" ht="24.15" customHeight="1">
      <c r="A161" s="36"/>
      <c r="B161" s="37"/>
      <c r="C161" s="216" t="s">
        <v>8</v>
      </c>
      <c r="D161" s="216" t="s">
        <v>138</v>
      </c>
      <c r="E161" s="217" t="s">
        <v>205</v>
      </c>
      <c r="F161" s="218" t="s">
        <v>206</v>
      </c>
      <c r="G161" s="219" t="s">
        <v>170</v>
      </c>
      <c r="H161" s="220">
        <v>403.334</v>
      </c>
      <c r="I161" s="221"/>
      <c r="J161" s="222">
        <f>ROUND(I161*H161,2)</f>
        <v>0</v>
      </c>
      <c r="K161" s="218" t="s">
        <v>142</v>
      </c>
      <c r="L161" s="42"/>
      <c r="M161" s="223" t="s">
        <v>1</v>
      </c>
      <c r="N161" s="224" t="s">
        <v>44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143</v>
      </c>
      <c r="AT161" s="227" t="s">
        <v>138</v>
      </c>
      <c r="AU161" s="227" t="s">
        <v>89</v>
      </c>
      <c r="AY161" s="15" t="s">
        <v>136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87</v>
      </c>
      <c r="BK161" s="228">
        <f>ROUND(I161*H161,2)</f>
        <v>0</v>
      </c>
      <c r="BL161" s="15" t="s">
        <v>143</v>
      </c>
      <c r="BM161" s="227" t="s">
        <v>207</v>
      </c>
    </row>
    <row r="162" s="2" customFormat="1">
      <c r="A162" s="36"/>
      <c r="B162" s="37"/>
      <c r="C162" s="38"/>
      <c r="D162" s="231" t="s">
        <v>172</v>
      </c>
      <c r="E162" s="38"/>
      <c r="F162" s="241" t="s">
        <v>208</v>
      </c>
      <c r="G162" s="38"/>
      <c r="H162" s="38"/>
      <c r="I162" s="242"/>
      <c r="J162" s="38"/>
      <c r="K162" s="38"/>
      <c r="L162" s="42"/>
      <c r="M162" s="243"/>
      <c r="N162" s="244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172</v>
      </c>
      <c r="AU162" s="15" t="s">
        <v>89</v>
      </c>
    </row>
    <row r="163" s="2" customFormat="1" ht="24.15" customHeight="1">
      <c r="A163" s="36"/>
      <c r="B163" s="37"/>
      <c r="C163" s="216" t="s">
        <v>209</v>
      </c>
      <c r="D163" s="216" t="s">
        <v>138</v>
      </c>
      <c r="E163" s="217" t="s">
        <v>210</v>
      </c>
      <c r="F163" s="218" t="s">
        <v>211</v>
      </c>
      <c r="G163" s="219" t="s">
        <v>170</v>
      </c>
      <c r="H163" s="220">
        <v>403.334</v>
      </c>
      <c r="I163" s="221"/>
      <c r="J163" s="222">
        <f>ROUND(I163*H163,2)</f>
        <v>0</v>
      </c>
      <c r="K163" s="218" t="s">
        <v>142</v>
      </c>
      <c r="L163" s="42"/>
      <c r="M163" s="223" t="s">
        <v>1</v>
      </c>
      <c r="N163" s="224" t="s">
        <v>44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143</v>
      </c>
      <c r="AT163" s="227" t="s">
        <v>138</v>
      </c>
      <c r="AU163" s="227" t="s">
        <v>89</v>
      </c>
      <c r="AY163" s="15" t="s">
        <v>136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87</v>
      </c>
      <c r="BK163" s="228">
        <f>ROUND(I163*H163,2)</f>
        <v>0</v>
      </c>
      <c r="BL163" s="15" t="s">
        <v>143</v>
      </c>
      <c r="BM163" s="227" t="s">
        <v>212</v>
      </c>
    </row>
    <row r="164" s="2" customFormat="1" ht="16.5" customHeight="1">
      <c r="A164" s="36"/>
      <c r="B164" s="37"/>
      <c r="C164" s="216" t="s">
        <v>213</v>
      </c>
      <c r="D164" s="216" t="s">
        <v>138</v>
      </c>
      <c r="E164" s="217" t="s">
        <v>214</v>
      </c>
      <c r="F164" s="218" t="s">
        <v>215</v>
      </c>
      <c r="G164" s="219" t="s">
        <v>170</v>
      </c>
      <c r="H164" s="220">
        <v>1400.002</v>
      </c>
      <c r="I164" s="221"/>
      <c r="J164" s="222">
        <f>ROUND(I164*H164,2)</f>
        <v>0</v>
      </c>
      <c r="K164" s="218" t="s">
        <v>142</v>
      </c>
      <c r="L164" s="42"/>
      <c r="M164" s="223" t="s">
        <v>1</v>
      </c>
      <c r="N164" s="224" t="s">
        <v>44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143</v>
      </c>
      <c r="AT164" s="227" t="s">
        <v>138</v>
      </c>
      <c r="AU164" s="227" t="s">
        <v>89</v>
      </c>
      <c r="AY164" s="15" t="s">
        <v>136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87</v>
      </c>
      <c r="BK164" s="228">
        <f>ROUND(I164*H164,2)</f>
        <v>0</v>
      </c>
      <c r="BL164" s="15" t="s">
        <v>143</v>
      </c>
      <c r="BM164" s="227" t="s">
        <v>216</v>
      </c>
    </row>
    <row r="165" s="13" customFormat="1">
      <c r="A165" s="13"/>
      <c r="B165" s="229"/>
      <c r="C165" s="230"/>
      <c r="D165" s="231" t="s">
        <v>145</v>
      </c>
      <c r="E165" s="232" t="s">
        <v>1</v>
      </c>
      <c r="F165" s="233" t="s">
        <v>217</v>
      </c>
      <c r="G165" s="230"/>
      <c r="H165" s="234">
        <v>1400.002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145</v>
      </c>
      <c r="AU165" s="240" t="s">
        <v>89</v>
      </c>
      <c r="AV165" s="13" t="s">
        <v>89</v>
      </c>
      <c r="AW165" s="13" t="s">
        <v>36</v>
      </c>
      <c r="AX165" s="13" t="s">
        <v>87</v>
      </c>
      <c r="AY165" s="240" t="s">
        <v>136</v>
      </c>
    </row>
    <row r="166" s="2" customFormat="1" ht="16.5" customHeight="1">
      <c r="A166" s="36"/>
      <c r="B166" s="37"/>
      <c r="C166" s="216" t="s">
        <v>218</v>
      </c>
      <c r="D166" s="216" t="s">
        <v>138</v>
      </c>
      <c r="E166" s="217" t="s">
        <v>214</v>
      </c>
      <c r="F166" s="218" t="s">
        <v>215</v>
      </c>
      <c r="G166" s="219" t="s">
        <v>170</v>
      </c>
      <c r="H166" s="220">
        <v>1102.8800000000001</v>
      </c>
      <c r="I166" s="221"/>
      <c r="J166" s="222">
        <f>ROUND(I166*H166,2)</f>
        <v>0</v>
      </c>
      <c r="K166" s="218" t="s">
        <v>142</v>
      </c>
      <c r="L166" s="42"/>
      <c r="M166" s="223" t="s">
        <v>1</v>
      </c>
      <c r="N166" s="224" t="s">
        <v>44</v>
      </c>
      <c r="O166" s="89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143</v>
      </c>
      <c r="AT166" s="227" t="s">
        <v>138</v>
      </c>
      <c r="AU166" s="227" t="s">
        <v>89</v>
      </c>
      <c r="AY166" s="15" t="s">
        <v>136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87</v>
      </c>
      <c r="BK166" s="228">
        <f>ROUND(I166*H166,2)</f>
        <v>0</v>
      </c>
      <c r="BL166" s="15" t="s">
        <v>143</v>
      </c>
      <c r="BM166" s="227" t="s">
        <v>219</v>
      </c>
    </row>
    <row r="167" s="2" customFormat="1">
      <c r="A167" s="36"/>
      <c r="B167" s="37"/>
      <c r="C167" s="38"/>
      <c r="D167" s="231" t="s">
        <v>172</v>
      </c>
      <c r="E167" s="38"/>
      <c r="F167" s="241" t="s">
        <v>181</v>
      </c>
      <c r="G167" s="38"/>
      <c r="H167" s="38"/>
      <c r="I167" s="242"/>
      <c r="J167" s="38"/>
      <c r="K167" s="38"/>
      <c r="L167" s="42"/>
      <c r="M167" s="243"/>
      <c r="N167" s="244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172</v>
      </c>
      <c r="AU167" s="15" t="s">
        <v>89</v>
      </c>
    </row>
    <row r="168" s="2" customFormat="1" ht="24.15" customHeight="1">
      <c r="A168" s="36"/>
      <c r="B168" s="37"/>
      <c r="C168" s="216" t="s">
        <v>220</v>
      </c>
      <c r="D168" s="216" t="s">
        <v>138</v>
      </c>
      <c r="E168" s="217" t="s">
        <v>221</v>
      </c>
      <c r="F168" s="218" t="s">
        <v>222</v>
      </c>
      <c r="G168" s="219" t="s">
        <v>170</v>
      </c>
      <c r="H168" s="220">
        <v>834.09699999999998</v>
      </c>
      <c r="I168" s="221"/>
      <c r="J168" s="222">
        <f>ROUND(I168*H168,2)</f>
        <v>0</v>
      </c>
      <c r="K168" s="218" t="s">
        <v>142</v>
      </c>
      <c r="L168" s="42"/>
      <c r="M168" s="223" t="s">
        <v>1</v>
      </c>
      <c r="N168" s="224" t="s">
        <v>44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143</v>
      </c>
      <c r="AT168" s="227" t="s">
        <v>138</v>
      </c>
      <c r="AU168" s="227" t="s">
        <v>89</v>
      </c>
      <c r="AY168" s="15" t="s">
        <v>136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87</v>
      </c>
      <c r="BK168" s="228">
        <f>ROUND(I168*H168,2)</f>
        <v>0</v>
      </c>
      <c r="BL168" s="15" t="s">
        <v>143</v>
      </c>
      <c r="BM168" s="227" t="s">
        <v>223</v>
      </c>
    </row>
    <row r="169" s="13" customFormat="1">
      <c r="A169" s="13"/>
      <c r="B169" s="229"/>
      <c r="C169" s="230"/>
      <c r="D169" s="231" t="s">
        <v>145</v>
      </c>
      <c r="E169" s="232" t="s">
        <v>1</v>
      </c>
      <c r="F169" s="233" t="s">
        <v>224</v>
      </c>
      <c r="G169" s="230"/>
      <c r="H169" s="234">
        <v>834.09699999999998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145</v>
      </c>
      <c r="AU169" s="240" t="s">
        <v>89</v>
      </c>
      <c r="AV169" s="13" t="s">
        <v>89</v>
      </c>
      <c r="AW169" s="13" t="s">
        <v>36</v>
      </c>
      <c r="AX169" s="13" t="s">
        <v>87</v>
      </c>
      <c r="AY169" s="240" t="s">
        <v>136</v>
      </c>
    </row>
    <row r="170" s="2" customFormat="1" ht="24.15" customHeight="1">
      <c r="A170" s="36"/>
      <c r="B170" s="37"/>
      <c r="C170" s="216" t="s">
        <v>225</v>
      </c>
      <c r="D170" s="216" t="s">
        <v>138</v>
      </c>
      <c r="E170" s="217" t="s">
        <v>226</v>
      </c>
      <c r="F170" s="218" t="s">
        <v>227</v>
      </c>
      <c r="G170" s="219" t="s">
        <v>141</v>
      </c>
      <c r="H170" s="220">
        <v>5560.6469999999999</v>
      </c>
      <c r="I170" s="221"/>
      <c r="J170" s="222">
        <f>ROUND(I170*H170,2)</f>
        <v>0</v>
      </c>
      <c r="K170" s="218" t="s">
        <v>142</v>
      </c>
      <c r="L170" s="42"/>
      <c r="M170" s="223" t="s">
        <v>1</v>
      </c>
      <c r="N170" s="224" t="s">
        <v>44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143</v>
      </c>
      <c r="AT170" s="227" t="s">
        <v>138</v>
      </c>
      <c r="AU170" s="227" t="s">
        <v>89</v>
      </c>
      <c r="AY170" s="15" t="s">
        <v>136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87</v>
      </c>
      <c r="BK170" s="228">
        <f>ROUND(I170*H170,2)</f>
        <v>0</v>
      </c>
      <c r="BL170" s="15" t="s">
        <v>143</v>
      </c>
      <c r="BM170" s="227" t="s">
        <v>228</v>
      </c>
    </row>
    <row r="171" s="13" customFormat="1">
      <c r="A171" s="13"/>
      <c r="B171" s="229"/>
      <c r="C171" s="230"/>
      <c r="D171" s="231" t="s">
        <v>145</v>
      </c>
      <c r="E171" s="232" t="s">
        <v>1</v>
      </c>
      <c r="F171" s="233" t="s">
        <v>229</v>
      </c>
      <c r="G171" s="230"/>
      <c r="H171" s="234">
        <v>5560.6469999999999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145</v>
      </c>
      <c r="AU171" s="240" t="s">
        <v>89</v>
      </c>
      <c r="AV171" s="13" t="s">
        <v>89</v>
      </c>
      <c r="AW171" s="13" t="s">
        <v>36</v>
      </c>
      <c r="AX171" s="13" t="s">
        <v>87</v>
      </c>
      <c r="AY171" s="240" t="s">
        <v>136</v>
      </c>
    </row>
    <row r="172" s="12" customFormat="1" ht="22.8" customHeight="1">
      <c r="A172" s="12"/>
      <c r="B172" s="200"/>
      <c r="C172" s="201"/>
      <c r="D172" s="202" t="s">
        <v>78</v>
      </c>
      <c r="E172" s="214" t="s">
        <v>89</v>
      </c>
      <c r="F172" s="214" t="s">
        <v>230</v>
      </c>
      <c r="G172" s="201"/>
      <c r="H172" s="201"/>
      <c r="I172" s="204"/>
      <c r="J172" s="215">
        <f>BK172</f>
        <v>0</v>
      </c>
      <c r="K172" s="201"/>
      <c r="L172" s="206"/>
      <c r="M172" s="207"/>
      <c r="N172" s="208"/>
      <c r="O172" s="208"/>
      <c r="P172" s="209">
        <f>SUM(P173:P181)</f>
        <v>0</v>
      </c>
      <c r="Q172" s="208"/>
      <c r="R172" s="209">
        <f>SUM(R173:R181)</f>
        <v>1193.4789631400001</v>
      </c>
      <c r="S172" s="208"/>
      <c r="T172" s="210">
        <f>SUM(T173:T181)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1" t="s">
        <v>87</v>
      </c>
      <c r="AT172" s="212" t="s">
        <v>78</v>
      </c>
      <c r="AU172" s="212" t="s">
        <v>87</v>
      </c>
      <c r="AY172" s="211" t="s">
        <v>136</v>
      </c>
      <c r="BK172" s="213">
        <f>SUM(BK173:BK181)</f>
        <v>0</v>
      </c>
    </row>
    <row r="173" s="2" customFormat="1" ht="37.8" customHeight="1">
      <c r="A173" s="36"/>
      <c r="B173" s="37"/>
      <c r="C173" s="216" t="s">
        <v>7</v>
      </c>
      <c r="D173" s="216" t="s">
        <v>138</v>
      </c>
      <c r="E173" s="217" t="s">
        <v>231</v>
      </c>
      <c r="F173" s="218" t="s">
        <v>232</v>
      </c>
      <c r="G173" s="219" t="s">
        <v>233</v>
      </c>
      <c r="H173" s="220">
        <v>1734.6500000000001</v>
      </c>
      <c r="I173" s="221"/>
      <c r="J173" s="222">
        <f>ROUND(I173*H173,2)</f>
        <v>0</v>
      </c>
      <c r="K173" s="218" t="s">
        <v>142</v>
      </c>
      <c r="L173" s="42"/>
      <c r="M173" s="223" t="s">
        <v>1</v>
      </c>
      <c r="N173" s="224" t="s">
        <v>44</v>
      </c>
      <c r="O173" s="89"/>
      <c r="P173" s="225">
        <f>O173*H173</f>
        <v>0</v>
      </c>
      <c r="Q173" s="225">
        <v>0.27411000000000002</v>
      </c>
      <c r="R173" s="225">
        <f>Q173*H173</f>
        <v>475.48491150000007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143</v>
      </c>
      <c r="AT173" s="227" t="s">
        <v>138</v>
      </c>
      <c r="AU173" s="227" t="s">
        <v>89</v>
      </c>
      <c r="AY173" s="15" t="s">
        <v>136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87</v>
      </c>
      <c r="BK173" s="228">
        <f>ROUND(I173*H173,2)</f>
        <v>0</v>
      </c>
      <c r="BL173" s="15" t="s">
        <v>143</v>
      </c>
      <c r="BM173" s="227" t="s">
        <v>234</v>
      </c>
    </row>
    <row r="174" s="2" customFormat="1" ht="24.15" customHeight="1">
      <c r="A174" s="36"/>
      <c r="B174" s="37"/>
      <c r="C174" s="216" t="s">
        <v>235</v>
      </c>
      <c r="D174" s="216" t="s">
        <v>138</v>
      </c>
      <c r="E174" s="217" t="s">
        <v>236</v>
      </c>
      <c r="F174" s="218" t="s">
        <v>237</v>
      </c>
      <c r="G174" s="219" t="s">
        <v>233</v>
      </c>
      <c r="H174" s="220">
        <v>1734.6500000000001</v>
      </c>
      <c r="I174" s="221"/>
      <c r="J174" s="222">
        <f>ROUND(I174*H174,2)</f>
        <v>0</v>
      </c>
      <c r="K174" s="218" t="s">
        <v>142</v>
      </c>
      <c r="L174" s="42"/>
      <c r="M174" s="223" t="s">
        <v>1</v>
      </c>
      <c r="N174" s="224" t="s">
        <v>44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143</v>
      </c>
      <c r="AT174" s="227" t="s">
        <v>138</v>
      </c>
      <c r="AU174" s="227" t="s">
        <v>89</v>
      </c>
      <c r="AY174" s="15" t="s">
        <v>136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87</v>
      </c>
      <c r="BK174" s="228">
        <f>ROUND(I174*H174,2)</f>
        <v>0</v>
      </c>
      <c r="BL174" s="15" t="s">
        <v>143</v>
      </c>
      <c r="BM174" s="227" t="s">
        <v>238</v>
      </c>
    </row>
    <row r="175" s="2" customFormat="1">
      <c r="A175" s="36"/>
      <c r="B175" s="37"/>
      <c r="C175" s="38"/>
      <c r="D175" s="231" t="s">
        <v>172</v>
      </c>
      <c r="E175" s="38"/>
      <c r="F175" s="241" t="s">
        <v>239</v>
      </c>
      <c r="G175" s="38"/>
      <c r="H175" s="38"/>
      <c r="I175" s="242"/>
      <c r="J175" s="38"/>
      <c r="K175" s="38"/>
      <c r="L175" s="42"/>
      <c r="M175" s="243"/>
      <c r="N175" s="244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172</v>
      </c>
      <c r="AU175" s="15" t="s">
        <v>89</v>
      </c>
    </row>
    <row r="176" s="2" customFormat="1" ht="16.5" customHeight="1">
      <c r="A176" s="36"/>
      <c r="B176" s="37"/>
      <c r="C176" s="245" t="s">
        <v>240</v>
      </c>
      <c r="D176" s="245" t="s">
        <v>241</v>
      </c>
      <c r="E176" s="246" t="s">
        <v>242</v>
      </c>
      <c r="F176" s="247" t="s">
        <v>243</v>
      </c>
      <c r="G176" s="248" t="s">
        <v>244</v>
      </c>
      <c r="H176" s="249">
        <v>710.33900000000006</v>
      </c>
      <c r="I176" s="250"/>
      <c r="J176" s="251">
        <f>ROUND(I176*H176,2)</f>
        <v>0</v>
      </c>
      <c r="K176" s="247" t="s">
        <v>142</v>
      </c>
      <c r="L176" s="252"/>
      <c r="M176" s="253" t="s">
        <v>1</v>
      </c>
      <c r="N176" s="254" t="s">
        <v>44</v>
      </c>
      <c r="O176" s="89"/>
      <c r="P176" s="225">
        <f>O176*H176</f>
        <v>0</v>
      </c>
      <c r="Q176" s="225">
        <v>1</v>
      </c>
      <c r="R176" s="225">
        <f>Q176*H176</f>
        <v>710.33900000000006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174</v>
      </c>
      <c r="AT176" s="227" t="s">
        <v>241</v>
      </c>
      <c r="AU176" s="227" t="s">
        <v>89</v>
      </c>
      <c r="AY176" s="15" t="s">
        <v>136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87</v>
      </c>
      <c r="BK176" s="228">
        <f>ROUND(I176*H176,2)</f>
        <v>0</v>
      </c>
      <c r="BL176" s="15" t="s">
        <v>143</v>
      </c>
      <c r="BM176" s="227" t="s">
        <v>245</v>
      </c>
    </row>
    <row r="177" s="13" customFormat="1">
      <c r="A177" s="13"/>
      <c r="B177" s="229"/>
      <c r="C177" s="230"/>
      <c r="D177" s="231" t="s">
        <v>145</v>
      </c>
      <c r="E177" s="232" t="s">
        <v>1</v>
      </c>
      <c r="F177" s="233" t="s">
        <v>246</v>
      </c>
      <c r="G177" s="230"/>
      <c r="H177" s="234">
        <v>710.33900000000006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145</v>
      </c>
      <c r="AU177" s="240" t="s">
        <v>89</v>
      </c>
      <c r="AV177" s="13" t="s">
        <v>89</v>
      </c>
      <c r="AW177" s="13" t="s">
        <v>36</v>
      </c>
      <c r="AX177" s="13" t="s">
        <v>87</v>
      </c>
      <c r="AY177" s="240" t="s">
        <v>136</v>
      </c>
    </row>
    <row r="178" s="2" customFormat="1" ht="21.75" customHeight="1">
      <c r="A178" s="36"/>
      <c r="B178" s="37"/>
      <c r="C178" s="216" t="s">
        <v>247</v>
      </c>
      <c r="D178" s="216" t="s">
        <v>138</v>
      </c>
      <c r="E178" s="217" t="s">
        <v>248</v>
      </c>
      <c r="F178" s="218" t="s">
        <v>249</v>
      </c>
      <c r="G178" s="219" t="s">
        <v>170</v>
      </c>
      <c r="H178" s="220">
        <v>2.9300000000000002</v>
      </c>
      <c r="I178" s="221"/>
      <c r="J178" s="222">
        <f>ROUND(I178*H178,2)</f>
        <v>0</v>
      </c>
      <c r="K178" s="218" t="s">
        <v>142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2.5505399999999998</v>
      </c>
      <c r="R178" s="225">
        <f>Q178*H178</f>
        <v>7.4730821999999995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143</v>
      </c>
      <c r="AT178" s="227" t="s">
        <v>138</v>
      </c>
      <c r="AU178" s="227" t="s">
        <v>89</v>
      </c>
      <c r="AY178" s="15" t="s">
        <v>136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143</v>
      </c>
      <c r="BM178" s="227" t="s">
        <v>250</v>
      </c>
    </row>
    <row r="179" s="2" customFormat="1" ht="24.15" customHeight="1">
      <c r="A179" s="36"/>
      <c r="B179" s="37"/>
      <c r="C179" s="216" t="s">
        <v>251</v>
      </c>
      <c r="D179" s="216" t="s">
        <v>138</v>
      </c>
      <c r="E179" s="217" t="s">
        <v>252</v>
      </c>
      <c r="F179" s="218" t="s">
        <v>253</v>
      </c>
      <c r="G179" s="219" t="s">
        <v>244</v>
      </c>
      <c r="H179" s="220">
        <v>0.156</v>
      </c>
      <c r="I179" s="221"/>
      <c r="J179" s="222">
        <f>ROUND(I179*H179,2)</f>
        <v>0</v>
      </c>
      <c r="K179" s="218" t="s">
        <v>142</v>
      </c>
      <c r="L179" s="42"/>
      <c r="M179" s="223" t="s">
        <v>1</v>
      </c>
      <c r="N179" s="224" t="s">
        <v>44</v>
      </c>
      <c r="O179" s="89"/>
      <c r="P179" s="225">
        <f>O179*H179</f>
        <v>0</v>
      </c>
      <c r="Q179" s="225">
        <v>1.0597399999999999</v>
      </c>
      <c r="R179" s="225">
        <f>Q179*H179</f>
        <v>0.16531943999999998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143</v>
      </c>
      <c r="AT179" s="227" t="s">
        <v>138</v>
      </c>
      <c r="AU179" s="227" t="s">
        <v>89</v>
      </c>
      <c r="AY179" s="15" t="s">
        <v>136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87</v>
      </c>
      <c r="BK179" s="228">
        <f>ROUND(I179*H179,2)</f>
        <v>0</v>
      </c>
      <c r="BL179" s="15" t="s">
        <v>143</v>
      </c>
      <c r="BM179" s="227" t="s">
        <v>254</v>
      </c>
    </row>
    <row r="180" s="2" customFormat="1" ht="16.5" customHeight="1">
      <c r="A180" s="36"/>
      <c r="B180" s="37"/>
      <c r="C180" s="216" t="s">
        <v>255</v>
      </c>
      <c r="D180" s="216" t="s">
        <v>138</v>
      </c>
      <c r="E180" s="217" t="s">
        <v>256</v>
      </c>
      <c r="F180" s="218" t="s">
        <v>257</v>
      </c>
      <c r="G180" s="219" t="s">
        <v>141</v>
      </c>
      <c r="H180" s="220">
        <v>11.25</v>
      </c>
      <c r="I180" s="221"/>
      <c r="J180" s="222">
        <f>ROUND(I180*H180,2)</f>
        <v>0</v>
      </c>
      <c r="K180" s="218" t="s">
        <v>142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0.0014400000000000001</v>
      </c>
      <c r="R180" s="225">
        <f>Q180*H180</f>
        <v>0.016200000000000003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143</v>
      </c>
      <c r="AT180" s="227" t="s">
        <v>138</v>
      </c>
      <c r="AU180" s="227" t="s">
        <v>89</v>
      </c>
      <c r="AY180" s="15" t="s">
        <v>136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143</v>
      </c>
      <c r="BM180" s="227" t="s">
        <v>258</v>
      </c>
    </row>
    <row r="181" s="2" customFormat="1" ht="16.5" customHeight="1">
      <c r="A181" s="36"/>
      <c r="B181" s="37"/>
      <c r="C181" s="216" t="s">
        <v>259</v>
      </c>
      <c r="D181" s="216" t="s">
        <v>138</v>
      </c>
      <c r="E181" s="217" t="s">
        <v>260</v>
      </c>
      <c r="F181" s="218" t="s">
        <v>261</v>
      </c>
      <c r="G181" s="219" t="s">
        <v>141</v>
      </c>
      <c r="H181" s="220">
        <v>11.25</v>
      </c>
      <c r="I181" s="221"/>
      <c r="J181" s="222">
        <f>ROUND(I181*H181,2)</f>
        <v>0</v>
      </c>
      <c r="K181" s="218" t="s">
        <v>142</v>
      </c>
      <c r="L181" s="42"/>
      <c r="M181" s="223" t="s">
        <v>1</v>
      </c>
      <c r="N181" s="224" t="s">
        <v>44</v>
      </c>
      <c r="O181" s="89"/>
      <c r="P181" s="225">
        <f>O181*H181</f>
        <v>0</v>
      </c>
      <c r="Q181" s="225">
        <v>4.0000000000000003E-05</v>
      </c>
      <c r="R181" s="225">
        <f>Q181*H181</f>
        <v>0.00045000000000000004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143</v>
      </c>
      <c r="AT181" s="227" t="s">
        <v>138</v>
      </c>
      <c r="AU181" s="227" t="s">
        <v>89</v>
      </c>
      <c r="AY181" s="15" t="s">
        <v>136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87</v>
      </c>
      <c r="BK181" s="228">
        <f>ROUND(I181*H181,2)</f>
        <v>0</v>
      </c>
      <c r="BL181" s="15" t="s">
        <v>143</v>
      </c>
      <c r="BM181" s="227" t="s">
        <v>262</v>
      </c>
    </row>
    <row r="182" s="12" customFormat="1" ht="22.8" customHeight="1">
      <c r="A182" s="12"/>
      <c r="B182" s="200"/>
      <c r="C182" s="201"/>
      <c r="D182" s="202" t="s">
        <v>78</v>
      </c>
      <c r="E182" s="214" t="s">
        <v>143</v>
      </c>
      <c r="F182" s="214" t="s">
        <v>263</v>
      </c>
      <c r="G182" s="201"/>
      <c r="H182" s="201"/>
      <c r="I182" s="204"/>
      <c r="J182" s="215">
        <f>BK182</f>
        <v>0</v>
      </c>
      <c r="K182" s="201"/>
      <c r="L182" s="206"/>
      <c r="M182" s="207"/>
      <c r="N182" s="208"/>
      <c r="O182" s="208"/>
      <c r="P182" s="209">
        <f>SUM(P183:P185)</f>
        <v>0</v>
      </c>
      <c r="Q182" s="208"/>
      <c r="R182" s="209">
        <f>SUM(R183:R185)</f>
        <v>16.419859800000001</v>
      </c>
      <c r="S182" s="208"/>
      <c r="T182" s="210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87</v>
      </c>
      <c r="AT182" s="212" t="s">
        <v>78</v>
      </c>
      <c r="AU182" s="212" t="s">
        <v>87</v>
      </c>
      <c r="AY182" s="211" t="s">
        <v>136</v>
      </c>
      <c r="BK182" s="213">
        <f>SUM(BK183:BK185)</f>
        <v>0</v>
      </c>
    </row>
    <row r="183" s="2" customFormat="1" ht="24.15" customHeight="1">
      <c r="A183" s="36"/>
      <c r="B183" s="37"/>
      <c r="C183" s="216" t="s">
        <v>264</v>
      </c>
      <c r="D183" s="216" t="s">
        <v>138</v>
      </c>
      <c r="E183" s="217" t="s">
        <v>265</v>
      </c>
      <c r="F183" s="218" t="s">
        <v>266</v>
      </c>
      <c r="G183" s="219" t="s">
        <v>141</v>
      </c>
      <c r="H183" s="220">
        <v>11.460000000000001</v>
      </c>
      <c r="I183" s="221"/>
      <c r="J183" s="222">
        <f>ROUND(I183*H183,2)</f>
        <v>0</v>
      </c>
      <c r="K183" s="218" t="s">
        <v>142</v>
      </c>
      <c r="L183" s="42"/>
      <c r="M183" s="223" t="s">
        <v>1</v>
      </c>
      <c r="N183" s="224" t="s">
        <v>44</v>
      </c>
      <c r="O183" s="89"/>
      <c r="P183" s="225">
        <f>O183*H183</f>
        <v>0</v>
      </c>
      <c r="Q183" s="225">
        <v>0.24532999999999999</v>
      </c>
      <c r="R183" s="225">
        <f>Q183*H183</f>
        <v>2.8114818000000001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143</v>
      </c>
      <c r="AT183" s="227" t="s">
        <v>138</v>
      </c>
      <c r="AU183" s="227" t="s">
        <v>89</v>
      </c>
      <c r="AY183" s="15" t="s">
        <v>136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87</v>
      </c>
      <c r="BK183" s="228">
        <f>ROUND(I183*H183,2)</f>
        <v>0</v>
      </c>
      <c r="BL183" s="15" t="s">
        <v>143</v>
      </c>
      <c r="BM183" s="227" t="s">
        <v>267</v>
      </c>
    </row>
    <row r="184" s="2" customFormat="1" ht="24.15" customHeight="1">
      <c r="A184" s="36"/>
      <c r="B184" s="37"/>
      <c r="C184" s="216" t="s">
        <v>268</v>
      </c>
      <c r="D184" s="216" t="s">
        <v>138</v>
      </c>
      <c r="E184" s="217" t="s">
        <v>269</v>
      </c>
      <c r="F184" s="218" t="s">
        <v>270</v>
      </c>
      <c r="G184" s="219" t="s">
        <v>170</v>
      </c>
      <c r="H184" s="220">
        <v>1.5600000000000001</v>
      </c>
      <c r="I184" s="221"/>
      <c r="J184" s="222">
        <f>ROUND(I184*H184,2)</f>
        <v>0</v>
      </c>
      <c r="K184" s="218" t="s">
        <v>142</v>
      </c>
      <c r="L184" s="42"/>
      <c r="M184" s="223" t="s">
        <v>1</v>
      </c>
      <c r="N184" s="224" t="s">
        <v>44</v>
      </c>
      <c r="O184" s="89"/>
      <c r="P184" s="225">
        <f>O184*H184</f>
        <v>0</v>
      </c>
      <c r="Q184" s="225">
        <v>2.49255</v>
      </c>
      <c r="R184" s="225">
        <f>Q184*H184</f>
        <v>3.8883780000000003</v>
      </c>
      <c r="S184" s="225">
        <v>0</v>
      </c>
      <c r="T184" s="226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7" t="s">
        <v>143</v>
      </c>
      <c r="AT184" s="227" t="s">
        <v>138</v>
      </c>
      <c r="AU184" s="227" t="s">
        <v>89</v>
      </c>
      <c r="AY184" s="15" t="s">
        <v>136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5" t="s">
        <v>87</v>
      </c>
      <c r="BK184" s="228">
        <f>ROUND(I184*H184,2)</f>
        <v>0</v>
      </c>
      <c r="BL184" s="15" t="s">
        <v>143</v>
      </c>
      <c r="BM184" s="227" t="s">
        <v>271</v>
      </c>
    </row>
    <row r="185" s="2" customFormat="1" ht="16.5" customHeight="1">
      <c r="A185" s="36"/>
      <c r="B185" s="37"/>
      <c r="C185" s="216" t="s">
        <v>272</v>
      </c>
      <c r="D185" s="216" t="s">
        <v>138</v>
      </c>
      <c r="E185" s="217" t="s">
        <v>273</v>
      </c>
      <c r="F185" s="218" t="s">
        <v>274</v>
      </c>
      <c r="G185" s="219" t="s">
        <v>170</v>
      </c>
      <c r="H185" s="220">
        <v>4</v>
      </c>
      <c r="I185" s="221"/>
      <c r="J185" s="222">
        <f>ROUND(I185*H185,2)</f>
        <v>0</v>
      </c>
      <c r="K185" s="218" t="s">
        <v>142</v>
      </c>
      <c r="L185" s="42"/>
      <c r="M185" s="223" t="s">
        <v>1</v>
      </c>
      <c r="N185" s="224" t="s">
        <v>44</v>
      </c>
      <c r="O185" s="89"/>
      <c r="P185" s="225">
        <f>O185*H185</f>
        <v>0</v>
      </c>
      <c r="Q185" s="225">
        <v>2.4300000000000002</v>
      </c>
      <c r="R185" s="225">
        <f>Q185*H185</f>
        <v>9.7200000000000006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143</v>
      </c>
      <c r="AT185" s="227" t="s">
        <v>138</v>
      </c>
      <c r="AU185" s="227" t="s">
        <v>89</v>
      </c>
      <c r="AY185" s="15" t="s">
        <v>136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87</v>
      </c>
      <c r="BK185" s="228">
        <f>ROUND(I185*H185,2)</f>
        <v>0</v>
      </c>
      <c r="BL185" s="15" t="s">
        <v>143</v>
      </c>
      <c r="BM185" s="227" t="s">
        <v>275</v>
      </c>
    </row>
    <row r="186" s="12" customFormat="1" ht="22.8" customHeight="1">
      <c r="A186" s="12"/>
      <c r="B186" s="200"/>
      <c r="C186" s="201"/>
      <c r="D186" s="202" t="s">
        <v>78</v>
      </c>
      <c r="E186" s="214" t="s">
        <v>158</v>
      </c>
      <c r="F186" s="214" t="s">
        <v>276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SUM(P187:P206)</f>
        <v>0</v>
      </c>
      <c r="Q186" s="208"/>
      <c r="R186" s="209">
        <f>SUM(R187:R206)</f>
        <v>7618.3571585999998</v>
      </c>
      <c r="S186" s="208"/>
      <c r="T186" s="210">
        <f>SUM(T187:T206)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87</v>
      </c>
      <c r="AT186" s="212" t="s">
        <v>78</v>
      </c>
      <c r="AU186" s="212" t="s">
        <v>87</v>
      </c>
      <c r="AY186" s="211" t="s">
        <v>136</v>
      </c>
      <c r="BK186" s="213">
        <f>SUM(BK187:BK206)</f>
        <v>0</v>
      </c>
    </row>
    <row r="187" s="2" customFormat="1" ht="21.75" customHeight="1">
      <c r="A187" s="36"/>
      <c r="B187" s="37"/>
      <c r="C187" s="216" t="s">
        <v>277</v>
      </c>
      <c r="D187" s="216" t="s">
        <v>138</v>
      </c>
      <c r="E187" s="217" t="s">
        <v>278</v>
      </c>
      <c r="F187" s="218" t="s">
        <v>279</v>
      </c>
      <c r="G187" s="219" t="s">
        <v>141</v>
      </c>
      <c r="H187" s="220">
        <v>5.7599999999999998</v>
      </c>
      <c r="I187" s="221"/>
      <c r="J187" s="222">
        <f>ROUND(I187*H187,2)</f>
        <v>0</v>
      </c>
      <c r="K187" s="218" t="s">
        <v>142</v>
      </c>
      <c r="L187" s="42"/>
      <c r="M187" s="223" t="s">
        <v>1</v>
      </c>
      <c r="N187" s="224" t="s">
        <v>44</v>
      </c>
      <c r="O187" s="89"/>
      <c r="P187" s="225">
        <f>O187*H187</f>
        <v>0</v>
      </c>
      <c r="Q187" s="225">
        <v>0.23000000000000001</v>
      </c>
      <c r="R187" s="225">
        <f>Q187*H187</f>
        <v>1.3248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143</v>
      </c>
      <c r="AT187" s="227" t="s">
        <v>138</v>
      </c>
      <c r="AU187" s="227" t="s">
        <v>89</v>
      </c>
      <c r="AY187" s="15" t="s">
        <v>136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87</v>
      </c>
      <c r="BK187" s="228">
        <f>ROUND(I187*H187,2)</f>
        <v>0</v>
      </c>
      <c r="BL187" s="15" t="s">
        <v>143</v>
      </c>
      <c r="BM187" s="227" t="s">
        <v>280</v>
      </c>
    </row>
    <row r="188" s="2" customFormat="1" ht="21.75" customHeight="1">
      <c r="A188" s="36"/>
      <c r="B188" s="37"/>
      <c r="C188" s="216" t="s">
        <v>281</v>
      </c>
      <c r="D188" s="216" t="s">
        <v>138</v>
      </c>
      <c r="E188" s="217" t="s">
        <v>282</v>
      </c>
      <c r="F188" s="218" t="s">
        <v>283</v>
      </c>
      <c r="G188" s="219" t="s">
        <v>141</v>
      </c>
      <c r="H188" s="220">
        <v>9.8699999999999992</v>
      </c>
      <c r="I188" s="221"/>
      <c r="J188" s="222">
        <f>ROUND(I188*H188,2)</f>
        <v>0</v>
      </c>
      <c r="K188" s="218" t="s">
        <v>142</v>
      </c>
      <c r="L188" s="42"/>
      <c r="M188" s="223" t="s">
        <v>1</v>
      </c>
      <c r="N188" s="224" t="s">
        <v>44</v>
      </c>
      <c r="O188" s="89"/>
      <c r="P188" s="225">
        <f>O188*H188</f>
        <v>0</v>
      </c>
      <c r="Q188" s="225">
        <v>0.34499999999999997</v>
      </c>
      <c r="R188" s="225">
        <f>Q188*H188</f>
        <v>3.4051499999999995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143</v>
      </c>
      <c r="AT188" s="227" t="s">
        <v>138</v>
      </c>
      <c r="AU188" s="227" t="s">
        <v>89</v>
      </c>
      <c r="AY188" s="15" t="s">
        <v>136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87</v>
      </c>
      <c r="BK188" s="228">
        <f>ROUND(I188*H188,2)</f>
        <v>0</v>
      </c>
      <c r="BL188" s="15" t="s">
        <v>143</v>
      </c>
      <c r="BM188" s="227" t="s">
        <v>284</v>
      </c>
    </row>
    <row r="189" s="2" customFormat="1" ht="16.5" customHeight="1">
      <c r="A189" s="36"/>
      <c r="B189" s="37"/>
      <c r="C189" s="216" t="s">
        <v>285</v>
      </c>
      <c r="D189" s="216" t="s">
        <v>138</v>
      </c>
      <c r="E189" s="217" t="s">
        <v>286</v>
      </c>
      <c r="F189" s="218" t="s">
        <v>287</v>
      </c>
      <c r="G189" s="219" t="s">
        <v>141</v>
      </c>
      <c r="H189" s="220">
        <v>5228.9889999999996</v>
      </c>
      <c r="I189" s="221"/>
      <c r="J189" s="222">
        <f>ROUND(I189*H189,2)</f>
        <v>0</v>
      </c>
      <c r="K189" s="218" t="s">
        <v>142</v>
      </c>
      <c r="L189" s="42"/>
      <c r="M189" s="223" t="s">
        <v>1</v>
      </c>
      <c r="N189" s="224" t="s">
        <v>44</v>
      </c>
      <c r="O189" s="89"/>
      <c r="P189" s="225">
        <f>O189*H189</f>
        <v>0</v>
      </c>
      <c r="Q189" s="225">
        <v>0.34499999999999997</v>
      </c>
      <c r="R189" s="225">
        <f>Q189*H189</f>
        <v>1804.0012049999998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143</v>
      </c>
      <c r="AT189" s="227" t="s">
        <v>138</v>
      </c>
      <c r="AU189" s="227" t="s">
        <v>89</v>
      </c>
      <c r="AY189" s="15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143</v>
      </c>
      <c r="BM189" s="227" t="s">
        <v>288</v>
      </c>
    </row>
    <row r="190" s="13" customFormat="1">
      <c r="A190" s="13"/>
      <c r="B190" s="229"/>
      <c r="C190" s="230"/>
      <c r="D190" s="231" t="s">
        <v>145</v>
      </c>
      <c r="E190" s="232" t="s">
        <v>1</v>
      </c>
      <c r="F190" s="233" t="s">
        <v>289</v>
      </c>
      <c r="G190" s="230"/>
      <c r="H190" s="234">
        <v>5228.9889999999996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145</v>
      </c>
      <c r="AU190" s="240" t="s">
        <v>89</v>
      </c>
      <c r="AV190" s="13" t="s">
        <v>89</v>
      </c>
      <c r="AW190" s="13" t="s">
        <v>36</v>
      </c>
      <c r="AX190" s="13" t="s">
        <v>87</v>
      </c>
      <c r="AY190" s="240" t="s">
        <v>136</v>
      </c>
    </row>
    <row r="191" s="2" customFormat="1" ht="16.5" customHeight="1">
      <c r="A191" s="36"/>
      <c r="B191" s="37"/>
      <c r="C191" s="216" t="s">
        <v>290</v>
      </c>
      <c r="D191" s="216" t="s">
        <v>138</v>
      </c>
      <c r="E191" s="217" t="s">
        <v>286</v>
      </c>
      <c r="F191" s="218" t="s">
        <v>287</v>
      </c>
      <c r="G191" s="219" t="s">
        <v>141</v>
      </c>
      <c r="H191" s="220">
        <v>5409.893</v>
      </c>
      <c r="I191" s="221"/>
      <c r="J191" s="222">
        <f>ROUND(I191*H191,2)</f>
        <v>0</v>
      </c>
      <c r="K191" s="218" t="s">
        <v>142</v>
      </c>
      <c r="L191" s="42"/>
      <c r="M191" s="223" t="s">
        <v>1</v>
      </c>
      <c r="N191" s="224" t="s">
        <v>44</v>
      </c>
      <c r="O191" s="89"/>
      <c r="P191" s="225">
        <f>O191*H191</f>
        <v>0</v>
      </c>
      <c r="Q191" s="225">
        <v>0.34499999999999997</v>
      </c>
      <c r="R191" s="225">
        <f>Q191*H191</f>
        <v>1866.4130849999999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143</v>
      </c>
      <c r="AT191" s="227" t="s">
        <v>138</v>
      </c>
      <c r="AU191" s="227" t="s">
        <v>89</v>
      </c>
      <c r="AY191" s="15" t="s">
        <v>136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87</v>
      </c>
      <c r="BK191" s="228">
        <f>ROUND(I191*H191,2)</f>
        <v>0</v>
      </c>
      <c r="BL191" s="15" t="s">
        <v>143</v>
      </c>
      <c r="BM191" s="227" t="s">
        <v>291</v>
      </c>
    </row>
    <row r="192" s="13" customFormat="1">
      <c r="A192" s="13"/>
      <c r="B192" s="229"/>
      <c r="C192" s="230"/>
      <c r="D192" s="231" t="s">
        <v>145</v>
      </c>
      <c r="E192" s="232" t="s">
        <v>1</v>
      </c>
      <c r="F192" s="233" t="s">
        <v>292</v>
      </c>
      <c r="G192" s="230"/>
      <c r="H192" s="234">
        <v>5409.893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145</v>
      </c>
      <c r="AU192" s="240" t="s">
        <v>89</v>
      </c>
      <c r="AV192" s="13" t="s">
        <v>89</v>
      </c>
      <c r="AW192" s="13" t="s">
        <v>36</v>
      </c>
      <c r="AX192" s="13" t="s">
        <v>87</v>
      </c>
      <c r="AY192" s="240" t="s">
        <v>136</v>
      </c>
    </row>
    <row r="193" s="2" customFormat="1" ht="16.5" customHeight="1">
      <c r="A193" s="36"/>
      <c r="B193" s="37"/>
      <c r="C193" s="216" t="s">
        <v>293</v>
      </c>
      <c r="D193" s="216" t="s">
        <v>138</v>
      </c>
      <c r="E193" s="217" t="s">
        <v>294</v>
      </c>
      <c r="F193" s="218" t="s">
        <v>295</v>
      </c>
      <c r="G193" s="219" t="s">
        <v>141</v>
      </c>
      <c r="H193" s="220">
        <v>5514.3999999999996</v>
      </c>
      <c r="I193" s="221"/>
      <c r="J193" s="222">
        <f>ROUND(I193*H193,2)</f>
        <v>0</v>
      </c>
      <c r="K193" s="218" t="s">
        <v>142</v>
      </c>
      <c r="L193" s="42"/>
      <c r="M193" s="223" t="s">
        <v>1</v>
      </c>
      <c r="N193" s="224" t="s">
        <v>44</v>
      </c>
      <c r="O193" s="89"/>
      <c r="P193" s="225">
        <f>O193*H193</f>
        <v>0</v>
      </c>
      <c r="Q193" s="225">
        <v>0.46000000000000002</v>
      </c>
      <c r="R193" s="225">
        <f>Q193*H193</f>
        <v>2536.6239999999998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143</v>
      </c>
      <c r="AT193" s="227" t="s">
        <v>138</v>
      </c>
      <c r="AU193" s="227" t="s">
        <v>89</v>
      </c>
      <c r="AY193" s="15" t="s">
        <v>136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87</v>
      </c>
      <c r="BK193" s="228">
        <f>ROUND(I193*H193,2)</f>
        <v>0</v>
      </c>
      <c r="BL193" s="15" t="s">
        <v>143</v>
      </c>
      <c r="BM193" s="227" t="s">
        <v>296</v>
      </c>
    </row>
    <row r="194" s="2" customFormat="1">
      <c r="A194" s="36"/>
      <c r="B194" s="37"/>
      <c r="C194" s="38"/>
      <c r="D194" s="231" t="s">
        <v>172</v>
      </c>
      <c r="E194" s="38"/>
      <c r="F194" s="241" t="s">
        <v>297</v>
      </c>
      <c r="G194" s="38"/>
      <c r="H194" s="38"/>
      <c r="I194" s="242"/>
      <c r="J194" s="38"/>
      <c r="K194" s="38"/>
      <c r="L194" s="42"/>
      <c r="M194" s="243"/>
      <c r="N194" s="244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172</v>
      </c>
      <c r="AU194" s="15" t="s">
        <v>89</v>
      </c>
    </row>
    <row r="195" s="13" customFormat="1">
      <c r="A195" s="13"/>
      <c r="B195" s="229"/>
      <c r="C195" s="230"/>
      <c r="D195" s="231" t="s">
        <v>145</v>
      </c>
      <c r="E195" s="232" t="s">
        <v>1</v>
      </c>
      <c r="F195" s="233" t="s">
        <v>298</v>
      </c>
      <c r="G195" s="230"/>
      <c r="H195" s="234">
        <v>5514.3999999999996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145</v>
      </c>
      <c r="AU195" s="240" t="s">
        <v>89</v>
      </c>
      <c r="AV195" s="13" t="s">
        <v>89</v>
      </c>
      <c r="AW195" s="13" t="s">
        <v>36</v>
      </c>
      <c r="AX195" s="13" t="s">
        <v>87</v>
      </c>
      <c r="AY195" s="240" t="s">
        <v>136</v>
      </c>
    </row>
    <row r="196" s="2" customFormat="1" ht="16.5" customHeight="1">
      <c r="A196" s="36"/>
      <c r="B196" s="37"/>
      <c r="C196" s="216" t="s">
        <v>299</v>
      </c>
      <c r="D196" s="216" t="s">
        <v>138</v>
      </c>
      <c r="E196" s="217" t="s">
        <v>300</v>
      </c>
      <c r="F196" s="218" t="s">
        <v>301</v>
      </c>
      <c r="G196" s="219" t="s">
        <v>141</v>
      </c>
      <c r="H196" s="220">
        <v>879.90999999999997</v>
      </c>
      <c r="I196" s="221"/>
      <c r="J196" s="222">
        <f>ROUND(I196*H196,2)</f>
        <v>0</v>
      </c>
      <c r="K196" s="218" t="s">
        <v>142</v>
      </c>
      <c r="L196" s="42"/>
      <c r="M196" s="223" t="s">
        <v>1</v>
      </c>
      <c r="N196" s="224" t="s">
        <v>44</v>
      </c>
      <c r="O196" s="89"/>
      <c r="P196" s="225">
        <f>O196*H196</f>
        <v>0</v>
      </c>
      <c r="Q196" s="225">
        <v>0.23000000000000001</v>
      </c>
      <c r="R196" s="225">
        <f>Q196*H196</f>
        <v>202.3793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143</v>
      </c>
      <c r="AT196" s="227" t="s">
        <v>138</v>
      </c>
      <c r="AU196" s="227" t="s">
        <v>89</v>
      </c>
      <c r="AY196" s="15" t="s">
        <v>136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87</v>
      </c>
      <c r="BK196" s="228">
        <f>ROUND(I196*H196,2)</f>
        <v>0</v>
      </c>
      <c r="BL196" s="15" t="s">
        <v>143</v>
      </c>
      <c r="BM196" s="227" t="s">
        <v>302</v>
      </c>
    </row>
    <row r="197" s="2" customFormat="1" ht="24.15" customHeight="1">
      <c r="A197" s="36"/>
      <c r="B197" s="37"/>
      <c r="C197" s="216" t="s">
        <v>303</v>
      </c>
      <c r="D197" s="216" t="s">
        <v>138</v>
      </c>
      <c r="E197" s="217" t="s">
        <v>304</v>
      </c>
      <c r="F197" s="218" t="s">
        <v>305</v>
      </c>
      <c r="G197" s="219" t="s">
        <v>141</v>
      </c>
      <c r="H197" s="220">
        <v>4307.2399999999998</v>
      </c>
      <c r="I197" s="221"/>
      <c r="J197" s="222">
        <f>ROUND(I197*H197,2)</f>
        <v>0</v>
      </c>
      <c r="K197" s="218" t="s">
        <v>142</v>
      </c>
      <c r="L197" s="42"/>
      <c r="M197" s="223" t="s">
        <v>1</v>
      </c>
      <c r="N197" s="224" t="s">
        <v>44</v>
      </c>
      <c r="O197" s="89"/>
      <c r="P197" s="225">
        <f>O197*H197</f>
        <v>0</v>
      </c>
      <c r="Q197" s="225">
        <v>0.019720000000000001</v>
      </c>
      <c r="R197" s="225">
        <f>Q197*H197</f>
        <v>84.938772799999995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143</v>
      </c>
      <c r="AT197" s="227" t="s">
        <v>138</v>
      </c>
      <c r="AU197" s="227" t="s">
        <v>89</v>
      </c>
      <c r="AY197" s="15" t="s">
        <v>136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87</v>
      </c>
      <c r="BK197" s="228">
        <f>ROUND(I197*H197,2)</f>
        <v>0</v>
      </c>
      <c r="BL197" s="15" t="s">
        <v>143</v>
      </c>
      <c r="BM197" s="227" t="s">
        <v>306</v>
      </c>
    </row>
    <row r="198" s="13" customFormat="1">
      <c r="A198" s="13"/>
      <c r="B198" s="229"/>
      <c r="C198" s="230"/>
      <c r="D198" s="231" t="s">
        <v>145</v>
      </c>
      <c r="E198" s="232" t="s">
        <v>1</v>
      </c>
      <c r="F198" s="233" t="s">
        <v>307</v>
      </c>
      <c r="G198" s="230"/>
      <c r="H198" s="234">
        <v>4307.2399999999998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145</v>
      </c>
      <c r="AU198" s="240" t="s">
        <v>89</v>
      </c>
      <c r="AV198" s="13" t="s">
        <v>89</v>
      </c>
      <c r="AW198" s="13" t="s">
        <v>36</v>
      </c>
      <c r="AX198" s="13" t="s">
        <v>87</v>
      </c>
      <c r="AY198" s="240" t="s">
        <v>136</v>
      </c>
    </row>
    <row r="199" s="2" customFormat="1" ht="24.15" customHeight="1">
      <c r="A199" s="36"/>
      <c r="B199" s="37"/>
      <c r="C199" s="216" t="s">
        <v>308</v>
      </c>
      <c r="D199" s="216" t="s">
        <v>138</v>
      </c>
      <c r="E199" s="217" t="s">
        <v>309</v>
      </c>
      <c r="F199" s="218" t="s">
        <v>310</v>
      </c>
      <c r="G199" s="219" t="s">
        <v>141</v>
      </c>
      <c r="H199" s="220">
        <v>4307.2399999999998</v>
      </c>
      <c r="I199" s="221"/>
      <c r="J199" s="222">
        <f>ROUND(I199*H199,2)</f>
        <v>0</v>
      </c>
      <c r="K199" s="218" t="s">
        <v>142</v>
      </c>
      <c r="L199" s="42"/>
      <c r="M199" s="223" t="s">
        <v>1</v>
      </c>
      <c r="N199" s="224" t="s">
        <v>44</v>
      </c>
      <c r="O199" s="89"/>
      <c r="P199" s="225">
        <f>O199*H199</f>
        <v>0</v>
      </c>
      <c r="Q199" s="225">
        <v>0.023939999999999999</v>
      </c>
      <c r="R199" s="225">
        <f>Q199*H199</f>
        <v>103.11532559999999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143</v>
      </c>
      <c r="AT199" s="227" t="s">
        <v>138</v>
      </c>
      <c r="AU199" s="227" t="s">
        <v>89</v>
      </c>
      <c r="AY199" s="15" t="s">
        <v>136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87</v>
      </c>
      <c r="BK199" s="228">
        <f>ROUND(I199*H199,2)</f>
        <v>0</v>
      </c>
      <c r="BL199" s="15" t="s">
        <v>143</v>
      </c>
      <c r="BM199" s="227" t="s">
        <v>311</v>
      </c>
    </row>
    <row r="200" s="13" customFormat="1">
      <c r="A200" s="13"/>
      <c r="B200" s="229"/>
      <c r="C200" s="230"/>
      <c r="D200" s="231" t="s">
        <v>145</v>
      </c>
      <c r="E200" s="232" t="s">
        <v>1</v>
      </c>
      <c r="F200" s="233" t="s">
        <v>307</v>
      </c>
      <c r="G200" s="230"/>
      <c r="H200" s="234">
        <v>4307.2399999999998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145</v>
      </c>
      <c r="AU200" s="240" t="s">
        <v>89</v>
      </c>
      <c r="AV200" s="13" t="s">
        <v>89</v>
      </c>
      <c r="AW200" s="13" t="s">
        <v>36</v>
      </c>
      <c r="AX200" s="13" t="s">
        <v>87</v>
      </c>
      <c r="AY200" s="240" t="s">
        <v>136</v>
      </c>
    </row>
    <row r="201" s="2" customFormat="1" ht="16.5" customHeight="1">
      <c r="A201" s="36"/>
      <c r="B201" s="37"/>
      <c r="C201" s="216" t="s">
        <v>312</v>
      </c>
      <c r="D201" s="216" t="s">
        <v>138</v>
      </c>
      <c r="E201" s="217" t="s">
        <v>313</v>
      </c>
      <c r="F201" s="218" t="s">
        <v>314</v>
      </c>
      <c r="G201" s="219" t="s">
        <v>141</v>
      </c>
      <c r="H201" s="220">
        <v>4470.915</v>
      </c>
      <c r="I201" s="221"/>
      <c r="J201" s="222">
        <f>ROUND(I201*H201,2)</f>
        <v>0</v>
      </c>
      <c r="K201" s="218" t="s">
        <v>142</v>
      </c>
      <c r="L201" s="42"/>
      <c r="M201" s="223" t="s">
        <v>1</v>
      </c>
      <c r="N201" s="224" t="s">
        <v>44</v>
      </c>
      <c r="O201" s="89"/>
      <c r="P201" s="225">
        <f>O201*H201</f>
        <v>0</v>
      </c>
      <c r="Q201" s="225">
        <v>0.2268</v>
      </c>
      <c r="R201" s="225">
        <f>Q201*H201</f>
        <v>1014.003522</v>
      </c>
      <c r="S201" s="225">
        <v>0</v>
      </c>
      <c r="T201" s="22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7" t="s">
        <v>143</v>
      </c>
      <c r="AT201" s="227" t="s">
        <v>138</v>
      </c>
      <c r="AU201" s="227" t="s">
        <v>89</v>
      </c>
      <c r="AY201" s="15" t="s">
        <v>136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5" t="s">
        <v>87</v>
      </c>
      <c r="BK201" s="228">
        <f>ROUND(I201*H201,2)</f>
        <v>0</v>
      </c>
      <c r="BL201" s="15" t="s">
        <v>143</v>
      </c>
      <c r="BM201" s="227" t="s">
        <v>315</v>
      </c>
    </row>
    <row r="202" s="13" customFormat="1">
      <c r="A202" s="13"/>
      <c r="B202" s="229"/>
      <c r="C202" s="230"/>
      <c r="D202" s="231" t="s">
        <v>145</v>
      </c>
      <c r="E202" s="232" t="s">
        <v>1</v>
      </c>
      <c r="F202" s="233" t="s">
        <v>316</v>
      </c>
      <c r="G202" s="230"/>
      <c r="H202" s="234">
        <v>4470.915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145</v>
      </c>
      <c r="AU202" s="240" t="s">
        <v>89</v>
      </c>
      <c r="AV202" s="13" t="s">
        <v>89</v>
      </c>
      <c r="AW202" s="13" t="s">
        <v>36</v>
      </c>
      <c r="AX202" s="13" t="s">
        <v>87</v>
      </c>
      <c r="AY202" s="240" t="s">
        <v>136</v>
      </c>
    </row>
    <row r="203" s="2" customFormat="1" ht="24.15" customHeight="1">
      <c r="A203" s="36"/>
      <c r="B203" s="37"/>
      <c r="C203" s="216" t="s">
        <v>317</v>
      </c>
      <c r="D203" s="216" t="s">
        <v>138</v>
      </c>
      <c r="E203" s="217" t="s">
        <v>318</v>
      </c>
      <c r="F203" s="218" t="s">
        <v>319</v>
      </c>
      <c r="G203" s="219" t="s">
        <v>141</v>
      </c>
      <c r="H203" s="220">
        <v>11.460000000000001</v>
      </c>
      <c r="I203" s="221"/>
      <c r="J203" s="222">
        <f>ROUND(I203*H203,2)</f>
        <v>0</v>
      </c>
      <c r="K203" s="218" t="s">
        <v>142</v>
      </c>
      <c r="L203" s="42"/>
      <c r="M203" s="223" t="s">
        <v>1</v>
      </c>
      <c r="N203" s="224" t="s">
        <v>44</v>
      </c>
      <c r="O203" s="89"/>
      <c r="P203" s="225">
        <f>O203*H203</f>
        <v>0</v>
      </c>
      <c r="Q203" s="225">
        <v>0.13403999999999999</v>
      </c>
      <c r="R203" s="225">
        <f>Q203*H203</f>
        <v>1.5360984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143</v>
      </c>
      <c r="AT203" s="227" t="s">
        <v>138</v>
      </c>
      <c r="AU203" s="227" t="s">
        <v>89</v>
      </c>
      <c r="AY203" s="15" t="s">
        <v>136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87</v>
      </c>
      <c r="BK203" s="228">
        <f>ROUND(I203*H203,2)</f>
        <v>0</v>
      </c>
      <c r="BL203" s="15" t="s">
        <v>143</v>
      </c>
      <c r="BM203" s="227" t="s">
        <v>320</v>
      </c>
    </row>
    <row r="204" s="2" customFormat="1">
      <c r="A204" s="36"/>
      <c r="B204" s="37"/>
      <c r="C204" s="38"/>
      <c r="D204" s="231" t="s">
        <v>172</v>
      </c>
      <c r="E204" s="38"/>
      <c r="F204" s="241" t="s">
        <v>321</v>
      </c>
      <c r="G204" s="38"/>
      <c r="H204" s="38"/>
      <c r="I204" s="242"/>
      <c r="J204" s="38"/>
      <c r="K204" s="38"/>
      <c r="L204" s="42"/>
      <c r="M204" s="243"/>
      <c r="N204" s="244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172</v>
      </c>
      <c r="AU204" s="15" t="s">
        <v>89</v>
      </c>
    </row>
    <row r="205" s="2" customFormat="1" ht="24.15" customHeight="1">
      <c r="A205" s="36"/>
      <c r="B205" s="37"/>
      <c r="C205" s="216" t="s">
        <v>322</v>
      </c>
      <c r="D205" s="216" t="s">
        <v>138</v>
      </c>
      <c r="E205" s="217" t="s">
        <v>323</v>
      </c>
      <c r="F205" s="218" t="s">
        <v>324</v>
      </c>
      <c r="G205" s="219" t="s">
        <v>141</v>
      </c>
      <c r="H205" s="220">
        <v>11.465</v>
      </c>
      <c r="I205" s="221"/>
      <c r="J205" s="222">
        <f>ROUND(I205*H205,2)</f>
        <v>0</v>
      </c>
      <c r="K205" s="218" t="s">
        <v>142</v>
      </c>
      <c r="L205" s="42"/>
      <c r="M205" s="223" t="s">
        <v>1</v>
      </c>
      <c r="N205" s="224" t="s">
        <v>44</v>
      </c>
      <c r="O205" s="89"/>
      <c r="P205" s="225">
        <f>O205*H205</f>
        <v>0</v>
      </c>
      <c r="Q205" s="225">
        <v>0.053719999999999997</v>
      </c>
      <c r="R205" s="225">
        <f>Q205*H205</f>
        <v>0.6158998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143</v>
      </c>
      <c r="AT205" s="227" t="s">
        <v>138</v>
      </c>
      <c r="AU205" s="227" t="s">
        <v>89</v>
      </c>
      <c r="AY205" s="15" t="s">
        <v>136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87</v>
      </c>
      <c r="BK205" s="228">
        <f>ROUND(I205*H205,2)</f>
        <v>0</v>
      </c>
      <c r="BL205" s="15" t="s">
        <v>143</v>
      </c>
      <c r="BM205" s="227" t="s">
        <v>325</v>
      </c>
    </row>
    <row r="206" s="2" customFormat="1">
      <c r="A206" s="36"/>
      <c r="B206" s="37"/>
      <c r="C206" s="38"/>
      <c r="D206" s="231" t="s">
        <v>172</v>
      </c>
      <c r="E206" s="38"/>
      <c r="F206" s="241" t="s">
        <v>326</v>
      </c>
      <c r="G206" s="38"/>
      <c r="H206" s="38"/>
      <c r="I206" s="242"/>
      <c r="J206" s="38"/>
      <c r="K206" s="38"/>
      <c r="L206" s="42"/>
      <c r="M206" s="243"/>
      <c r="N206" s="244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172</v>
      </c>
      <c r="AU206" s="15" t="s">
        <v>89</v>
      </c>
    </row>
    <row r="207" s="12" customFormat="1" ht="22.8" customHeight="1">
      <c r="A207" s="12"/>
      <c r="B207" s="200"/>
      <c r="C207" s="201"/>
      <c r="D207" s="202" t="s">
        <v>78</v>
      </c>
      <c r="E207" s="214" t="s">
        <v>174</v>
      </c>
      <c r="F207" s="214" t="s">
        <v>327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SUM(P208:P213)</f>
        <v>0</v>
      </c>
      <c r="Q207" s="208"/>
      <c r="R207" s="209">
        <f>SUM(R208:R213)</f>
        <v>0.35666700000000001</v>
      </c>
      <c r="S207" s="208"/>
      <c r="T207" s="210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87</v>
      </c>
      <c r="AT207" s="212" t="s">
        <v>78</v>
      </c>
      <c r="AU207" s="212" t="s">
        <v>87</v>
      </c>
      <c r="AY207" s="211" t="s">
        <v>136</v>
      </c>
      <c r="BK207" s="213">
        <f>SUM(BK208:BK213)</f>
        <v>0</v>
      </c>
    </row>
    <row r="208" s="2" customFormat="1" ht="24.15" customHeight="1">
      <c r="A208" s="36"/>
      <c r="B208" s="37"/>
      <c r="C208" s="216" t="s">
        <v>328</v>
      </c>
      <c r="D208" s="216" t="s">
        <v>138</v>
      </c>
      <c r="E208" s="217" t="s">
        <v>329</v>
      </c>
      <c r="F208" s="218" t="s">
        <v>330</v>
      </c>
      <c r="G208" s="219" t="s">
        <v>233</v>
      </c>
      <c r="H208" s="220">
        <v>19.699999999999999</v>
      </c>
      <c r="I208" s="221"/>
      <c r="J208" s="222">
        <f>ROUND(I208*H208,2)</f>
        <v>0</v>
      </c>
      <c r="K208" s="218" t="s">
        <v>142</v>
      </c>
      <c r="L208" s="42"/>
      <c r="M208" s="223" t="s">
        <v>1</v>
      </c>
      <c r="N208" s="224" t="s">
        <v>44</v>
      </c>
      <c r="O208" s="89"/>
      <c r="P208" s="225">
        <f>O208*H208</f>
        <v>0</v>
      </c>
      <c r="Q208" s="225">
        <v>1.0000000000000001E-05</v>
      </c>
      <c r="R208" s="225">
        <f>Q208*H208</f>
        <v>0.00019700000000000002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143</v>
      </c>
      <c r="AT208" s="227" t="s">
        <v>138</v>
      </c>
      <c r="AU208" s="227" t="s">
        <v>89</v>
      </c>
      <c r="AY208" s="15" t="s">
        <v>136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87</v>
      </c>
      <c r="BK208" s="228">
        <f>ROUND(I208*H208,2)</f>
        <v>0</v>
      </c>
      <c r="BL208" s="15" t="s">
        <v>143</v>
      </c>
      <c r="BM208" s="227" t="s">
        <v>331</v>
      </c>
    </row>
    <row r="209" s="13" customFormat="1">
      <c r="A209" s="13"/>
      <c r="B209" s="229"/>
      <c r="C209" s="230"/>
      <c r="D209" s="231" t="s">
        <v>145</v>
      </c>
      <c r="E209" s="232" t="s">
        <v>1</v>
      </c>
      <c r="F209" s="233" t="s">
        <v>332</v>
      </c>
      <c r="G209" s="230"/>
      <c r="H209" s="234">
        <v>19.699999999999999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145</v>
      </c>
      <c r="AU209" s="240" t="s">
        <v>89</v>
      </c>
      <c r="AV209" s="13" t="s">
        <v>89</v>
      </c>
      <c r="AW209" s="13" t="s">
        <v>36</v>
      </c>
      <c r="AX209" s="13" t="s">
        <v>87</v>
      </c>
      <c r="AY209" s="240" t="s">
        <v>136</v>
      </c>
    </row>
    <row r="210" s="2" customFormat="1" ht="24.15" customHeight="1">
      <c r="A210" s="36"/>
      <c r="B210" s="37"/>
      <c r="C210" s="245" t="s">
        <v>333</v>
      </c>
      <c r="D210" s="245" t="s">
        <v>241</v>
      </c>
      <c r="E210" s="246" t="s">
        <v>334</v>
      </c>
      <c r="F210" s="247" t="s">
        <v>335</v>
      </c>
      <c r="G210" s="248" t="s">
        <v>233</v>
      </c>
      <c r="H210" s="249">
        <v>19.699999999999999</v>
      </c>
      <c r="I210" s="250"/>
      <c r="J210" s="251">
        <f>ROUND(I210*H210,2)</f>
        <v>0</v>
      </c>
      <c r="K210" s="247" t="s">
        <v>142</v>
      </c>
      <c r="L210" s="252"/>
      <c r="M210" s="253" t="s">
        <v>1</v>
      </c>
      <c r="N210" s="254" t="s">
        <v>44</v>
      </c>
      <c r="O210" s="89"/>
      <c r="P210" s="225">
        <f>O210*H210</f>
        <v>0</v>
      </c>
      <c r="Q210" s="225">
        <v>0.0051000000000000004</v>
      </c>
      <c r="R210" s="225">
        <f>Q210*H210</f>
        <v>0.10047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174</v>
      </c>
      <c r="AT210" s="227" t="s">
        <v>241</v>
      </c>
      <c r="AU210" s="227" t="s">
        <v>89</v>
      </c>
      <c r="AY210" s="15" t="s">
        <v>136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87</v>
      </c>
      <c r="BK210" s="228">
        <f>ROUND(I210*H210,2)</f>
        <v>0</v>
      </c>
      <c r="BL210" s="15" t="s">
        <v>143</v>
      </c>
      <c r="BM210" s="227" t="s">
        <v>336</v>
      </c>
    </row>
    <row r="211" s="2" customFormat="1" ht="24.15" customHeight="1">
      <c r="A211" s="36"/>
      <c r="B211" s="37"/>
      <c r="C211" s="216" t="s">
        <v>337</v>
      </c>
      <c r="D211" s="216" t="s">
        <v>138</v>
      </c>
      <c r="E211" s="217" t="s">
        <v>338</v>
      </c>
      <c r="F211" s="218" t="s">
        <v>339</v>
      </c>
      <c r="G211" s="219" t="s">
        <v>149</v>
      </c>
      <c r="H211" s="220">
        <v>2</v>
      </c>
      <c r="I211" s="221"/>
      <c r="J211" s="222">
        <f>ROUND(I211*H211,2)</f>
        <v>0</v>
      </c>
      <c r="K211" s="218" t="s">
        <v>1</v>
      </c>
      <c r="L211" s="42"/>
      <c r="M211" s="223" t="s">
        <v>1</v>
      </c>
      <c r="N211" s="224" t="s">
        <v>44</v>
      </c>
      <c r="O211" s="89"/>
      <c r="P211" s="225">
        <f>O211*H211</f>
        <v>0</v>
      </c>
      <c r="Q211" s="225">
        <v>0.06404</v>
      </c>
      <c r="R211" s="225">
        <f>Q211*H211</f>
        <v>0.12808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143</v>
      </c>
      <c r="AT211" s="227" t="s">
        <v>138</v>
      </c>
      <c r="AU211" s="227" t="s">
        <v>89</v>
      </c>
      <c r="AY211" s="15" t="s">
        <v>136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87</v>
      </c>
      <c r="BK211" s="228">
        <f>ROUND(I211*H211,2)</f>
        <v>0</v>
      </c>
      <c r="BL211" s="15" t="s">
        <v>143</v>
      </c>
      <c r="BM211" s="227" t="s">
        <v>340</v>
      </c>
    </row>
    <row r="212" s="2" customFormat="1" ht="33" customHeight="1">
      <c r="A212" s="36"/>
      <c r="B212" s="37"/>
      <c r="C212" s="216" t="s">
        <v>341</v>
      </c>
      <c r="D212" s="216" t="s">
        <v>138</v>
      </c>
      <c r="E212" s="217" t="s">
        <v>342</v>
      </c>
      <c r="F212" s="218" t="s">
        <v>343</v>
      </c>
      <c r="G212" s="219" t="s">
        <v>149</v>
      </c>
      <c r="H212" s="220">
        <v>2</v>
      </c>
      <c r="I212" s="221"/>
      <c r="J212" s="222">
        <f>ROUND(I212*H212,2)</f>
        <v>0</v>
      </c>
      <c r="K212" s="218" t="s">
        <v>142</v>
      </c>
      <c r="L212" s="42"/>
      <c r="M212" s="223" t="s">
        <v>1</v>
      </c>
      <c r="N212" s="224" t="s">
        <v>44</v>
      </c>
      <c r="O212" s="89"/>
      <c r="P212" s="225">
        <f>O212*H212</f>
        <v>0</v>
      </c>
      <c r="Q212" s="225">
        <v>0.00396</v>
      </c>
      <c r="R212" s="225">
        <f>Q212*H212</f>
        <v>0.00792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143</v>
      </c>
      <c r="AT212" s="227" t="s">
        <v>138</v>
      </c>
      <c r="AU212" s="227" t="s">
        <v>89</v>
      </c>
      <c r="AY212" s="15" t="s">
        <v>136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87</v>
      </c>
      <c r="BK212" s="228">
        <f>ROUND(I212*H212,2)</f>
        <v>0</v>
      </c>
      <c r="BL212" s="15" t="s">
        <v>143</v>
      </c>
      <c r="BM212" s="227" t="s">
        <v>344</v>
      </c>
    </row>
    <row r="213" s="2" customFormat="1" ht="44.25" customHeight="1">
      <c r="A213" s="36"/>
      <c r="B213" s="37"/>
      <c r="C213" s="245" t="s">
        <v>345</v>
      </c>
      <c r="D213" s="245" t="s">
        <v>241</v>
      </c>
      <c r="E213" s="246" t="s">
        <v>346</v>
      </c>
      <c r="F213" s="247" t="s">
        <v>347</v>
      </c>
      <c r="G213" s="248" t="s">
        <v>149</v>
      </c>
      <c r="H213" s="249">
        <v>2</v>
      </c>
      <c r="I213" s="250"/>
      <c r="J213" s="251">
        <f>ROUND(I213*H213,2)</f>
        <v>0</v>
      </c>
      <c r="K213" s="247" t="s">
        <v>142</v>
      </c>
      <c r="L213" s="252"/>
      <c r="M213" s="253" t="s">
        <v>1</v>
      </c>
      <c r="N213" s="254" t="s">
        <v>44</v>
      </c>
      <c r="O213" s="89"/>
      <c r="P213" s="225">
        <f>O213*H213</f>
        <v>0</v>
      </c>
      <c r="Q213" s="225">
        <v>0.059999999999999998</v>
      </c>
      <c r="R213" s="225">
        <f>Q213*H213</f>
        <v>0.12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174</v>
      </c>
      <c r="AT213" s="227" t="s">
        <v>241</v>
      </c>
      <c r="AU213" s="227" t="s">
        <v>89</v>
      </c>
      <c r="AY213" s="15" t="s">
        <v>136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87</v>
      </c>
      <c r="BK213" s="228">
        <f>ROUND(I213*H213,2)</f>
        <v>0</v>
      </c>
      <c r="BL213" s="15" t="s">
        <v>143</v>
      </c>
      <c r="BM213" s="227" t="s">
        <v>348</v>
      </c>
    </row>
    <row r="214" s="12" customFormat="1" ht="22.8" customHeight="1">
      <c r="A214" s="12"/>
      <c r="B214" s="200"/>
      <c r="C214" s="201"/>
      <c r="D214" s="202" t="s">
        <v>78</v>
      </c>
      <c r="E214" s="214" t="s">
        <v>179</v>
      </c>
      <c r="F214" s="214" t="s">
        <v>349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SUM(P215:P220)</f>
        <v>0</v>
      </c>
      <c r="Q214" s="208"/>
      <c r="R214" s="209">
        <f>SUM(R215:R220)</f>
        <v>24.703162500000001</v>
      </c>
      <c r="S214" s="208"/>
      <c r="T214" s="210">
        <f>SUM(T215:T220)</f>
        <v>7.3499999999999996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87</v>
      </c>
      <c r="AT214" s="212" t="s">
        <v>78</v>
      </c>
      <c r="AU214" s="212" t="s">
        <v>87</v>
      </c>
      <c r="AY214" s="211" t="s">
        <v>136</v>
      </c>
      <c r="BK214" s="213">
        <f>SUM(BK215:BK220)</f>
        <v>0</v>
      </c>
    </row>
    <row r="215" s="2" customFormat="1" ht="24.15" customHeight="1">
      <c r="A215" s="36"/>
      <c r="B215" s="37"/>
      <c r="C215" s="216" t="s">
        <v>350</v>
      </c>
      <c r="D215" s="216" t="s">
        <v>138</v>
      </c>
      <c r="E215" s="217" t="s">
        <v>351</v>
      </c>
      <c r="F215" s="218" t="s">
        <v>352</v>
      </c>
      <c r="G215" s="219" t="s">
        <v>149</v>
      </c>
      <c r="H215" s="220">
        <v>2</v>
      </c>
      <c r="I215" s="221"/>
      <c r="J215" s="222">
        <f>ROUND(I215*H215,2)</f>
        <v>0</v>
      </c>
      <c r="K215" s="218" t="s">
        <v>142</v>
      </c>
      <c r="L215" s="42"/>
      <c r="M215" s="223" t="s">
        <v>1</v>
      </c>
      <c r="N215" s="224" t="s">
        <v>44</v>
      </c>
      <c r="O215" s="89"/>
      <c r="P215" s="225">
        <f>O215*H215</f>
        <v>0</v>
      </c>
      <c r="Q215" s="225">
        <v>7.0056599999999998</v>
      </c>
      <c r="R215" s="225">
        <f>Q215*H215</f>
        <v>14.01132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143</v>
      </c>
      <c r="AT215" s="227" t="s">
        <v>138</v>
      </c>
      <c r="AU215" s="227" t="s">
        <v>89</v>
      </c>
      <c r="AY215" s="15" t="s">
        <v>136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87</v>
      </c>
      <c r="BK215" s="228">
        <f>ROUND(I215*H215,2)</f>
        <v>0</v>
      </c>
      <c r="BL215" s="15" t="s">
        <v>143</v>
      </c>
      <c r="BM215" s="227" t="s">
        <v>353</v>
      </c>
    </row>
    <row r="216" s="2" customFormat="1" ht="24.15" customHeight="1">
      <c r="A216" s="36"/>
      <c r="B216" s="37"/>
      <c r="C216" s="216" t="s">
        <v>354</v>
      </c>
      <c r="D216" s="216" t="s">
        <v>138</v>
      </c>
      <c r="E216" s="217" t="s">
        <v>355</v>
      </c>
      <c r="F216" s="218" t="s">
        <v>356</v>
      </c>
      <c r="G216" s="219" t="s">
        <v>233</v>
      </c>
      <c r="H216" s="220">
        <v>7.5</v>
      </c>
      <c r="I216" s="221"/>
      <c r="J216" s="222">
        <f>ROUND(I216*H216,2)</f>
        <v>0</v>
      </c>
      <c r="K216" s="218" t="s">
        <v>142</v>
      </c>
      <c r="L216" s="42"/>
      <c r="M216" s="223" t="s">
        <v>1</v>
      </c>
      <c r="N216" s="224" t="s">
        <v>44</v>
      </c>
      <c r="O216" s="89"/>
      <c r="P216" s="225">
        <f>O216*H216</f>
        <v>0</v>
      </c>
      <c r="Q216" s="225">
        <v>0.61348000000000003</v>
      </c>
      <c r="R216" s="225">
        <f>Q216*H216</f>
        <v>4.6011000000000006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143</v>
      </c>
      <c r="AT216" s="227" t="s">
        <v>138</v>
      </c>
      <c r="AU216" s="227" t="s">
        <v>89</v>
      </c>
      <c r="AY216" s="15" t="s">
        <v>136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87</v>
      </c>
      <c r="BK216" s="228">
        <f>ROUND(I216*H216,2)</f>
        <v>0</v>
      </c>
      <c r="BL216" s="15" t="s">
        <v>143</v>
      </c>
      <c r="BM216" s="227" t="s">
        <v>357</v>
      </c>
    </row>
    <row r="217" s="2" customFormat="1" ht="16.5" customHeight="1">
      <c r="A217" s="36"/>
      <c r="B217" s="37"/>
      <c r="C217" s="245" t="s">
        <v>358</v>
      </c>
      <c r="D217" s="245" t="s">
        <v>241</v>
      </c>
      <c r="E217" s="246" t="s">
        <v>359</v>
      </c>
      <c r="F217" s="247" t="s">
        <v>360</v>
      </c>
      <c r="G217" s="248" t="s">
        <v>233</v>
      </c>
      <c r="H217" s="249">
        <v>7.5</v>
      </c>
      <c r="I217" s="250"/>
      <c r="J217" s="251">
        <f>ROUND(I217*H217,2)</f>
        <v>0</v>
      </c>
      <c r="K217" s="247" t="s">
        <v>142</v>
      </c>
      <c r="L217" s="252"/>
      <c r="M217" s="253" t="s">
        <v>1</v>
      </c>
      <c r="N217" s="254" t="s">
        <v>44</v>
      </c>
      <c r="O217" s="89"/>
      <c r="P217" s="225">
        <f>O217*H217</f>
        <v>0</v>
      </c>
      <c r="Q217" s="225">
        <v>0.29959999999999998</v>
      </c>
      <c r="R217" s="225">
        <f>Q217*H217</f>
        <v>2.2469999999999999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174</v>
      </c>
      <c r="AT217" s="227" t="s">
        <v>241</v>
      </c>
      <c r="AU217" s="227" t="s">
        <v>89</v>
      </c>
      <c r="AY217" s="15" t="s">
        <v>136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87</v>
      </c>
      <c r="BK217" s="228">
        <f>ROUND(I217*H217,2)</f>
        <v>0</v>
      </c>
      <c r="BL217" s="15" t="s">
        <v>143</v>
      </c>
      <c r="BM217" s="227" t="s">
        <v>361</v>
      </c>
    </row>
    <row r="218" s="2" customFormat="1" ht="24.15" customHeight="1">
      <c r="A218" s="36"/>
      <c r="B218" s="37"/>
      <c r="C218" s="216" t="s">
        <v>362</v>
      </c>
      <c r="D218" s="216" t="s">
        <v>138</v>
      </c>
      <c r="E218" s="217" t="s">
        <v>363</v>
      </c>
      <c r="F218" s="218" t="s">
        <v>364</v>
      </c>
      <c r="G218" s="219" t="s">
        <v>170</v>
      </c>
      <c r="H218" s="220">
        <v>1.53</v>
      </c>
      <c r="I218" s="221"/>
      <c r="J218" s="222">
        <f>ROUND(I218*H218,2)</f>
        <v>0</v>
      </c>
      <c r="K218" s="218" t="s">
        <v>142</v>
      </c>
      <c r="L218" s="42"/>
      <c r="M218" s="223" t="s">
        <v>1</v>
      </c>
      <c r="N218" s="224" t="s">
        <v>44</v>
      </c>
      <c r="O218" s="89"/>
      <c r="P218" s="225">
        <f>O218*H218</f>
        <v>0</v>
      </c>
      <c r="Q218" s="225">
        <v>2.5122499999999999</v>
      </c>
      <c r="R218" s="225">
        <f>Q218*H218</f>
        <v>3.8437424999999998</v>
      </c>
      <c r="S218" s="225">
        <v>0</v>
      </c>
      <c r="T218" s="22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7" t="s">
        <v>143</v>
      </c>
      <c r="AT218" s="227" t="s">
        <v>138</v>
      </c>
      <c r="AU218" s="227" t="s">
        <v>89</v>
      </c>
      <c r="AY218" s="15" t="s">
        <v>136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5" t="s">
        <v>87</v>
      </c>
      <c r="BK218" s="228">
        <f>ROUND(I218*H218,2)</f>
        <v>0</v>
      </c>
      <c r="BL218" s="15" t="s">
        <v>143</v>
      </c>
      <c r="BM218" s="227" t="s">
        <v>365</v>
      </c>
    </row>
    <row r="219" s="2" customFormat="1">
      <c r="A219" s="36"/>
      <c r="B219" s="37"/>
      <c r="C219" s="38"/>
      <c r="D219" s="231" t="s">
        <v>172</v>
      </c>
      <c r="E219" s="38"/>
      <c r="F219" s="241" t="s">
        <v>366</v>
      </c>
      <c r="G219" s="38"/>
      <c r="H219" s="38"/>
      <c r="I219" s="242"/>
      <c r="J219" s="38"/>
      <c r="K219" s="38"/>
      <c r="L219" s="42"/>
      <c r="M219" s="243"/>
      <c r="N219" s="244"/>
      <c r="O219" s="89"/>
      <c r="P219" s="89"/>
      <c r="Q219" s="89"/>
      <c r="R219" s="89"/>
      <c r="S219" s="89"/>
      <c r="T219" s="90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172</v>
      </c>
      <c r="AU219" s="15" t="s">
        <v>89</v>
      </c>
    </row>
    <row r="220" s="2" customFormat="1" ht="16.5" customHeight="1">
      <c r="A220" s="36"/>
      <c r="B220" s="37"/>
      <c r="C220" s="216" t="s">
        <v>367</v>
      </c>
      <c r="D220" s="216" t="s">
        <v>138</v>
      </c>
      <c r="E220" s="217" t="s">
        <v>368</v>
      </c>
      <c r="F220" s="218" t="s">
        <v>369</v>
      </c>
      <c r="G220" s="219" t="s">
        <v>233</v>
      </c>
      <c r="H220" s="220">
        <v>7.5</v>
      </c>
      <c r="I220" s="221"/>
      <c r="J220" s="222">
        <f>ROUND(I220*H220,2)</f>
        <v>0</v>
      </c>
      <c r="K220" s="218" t="s">
        <v>142</v>
      </c>
      <c r="L220" s="42"/>
      <c r="M220" s="223" t="s">
        <v>1</v>
      </c>
      <c r="N220" s="224" t="s">
        <v>44</v>
      </c>
      <c r="O220" s="89"/>
      <c r="P220" s="225">
        <f>O220*H220</f>
        <v>0</v>
      </c>
      <c r="Q220" s="225">
        <v>0</v>
      </c>
      <c r="R220" s="225">
        <f>Q220*H220</f>
        <v>0</v>
      </c>
      <c r="S220" s="225">
        <v>0.97999999999999998</v>
      </c>
      <c r="T220" s="226">
        <f>S220*H220</f>
        <v>7.3499999999999996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143</v>
      </c>
      <c r="AT220" s="227" t="s">
        <v>138</v>
      </c>
      <c r="AU220" s="227" t="s">
        <v>89</v>
      </c>
      <c r="AY220" s="15" t="s">
        <v>136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87</v>
      </c>
      <c r="BK220" s="228">
        <f>ROUND(I220*H220,2)</f>
        <v>0</v>
      </c>
      <c r="BL220" s="15" t="s">
        <v>143</v>
      </c>
      <c r="BM220" s="227" t="s">
        <v>370</v>
      </c>
    </row>
    <row r="221" s="12" customFormat="1" ht="22.8" customHeight="1">
      <c r="A221" s="12"/>
      <c r="B221" s="200"/>
      <c r="C221" s="201"/>
      <c r="D221" s="202" t="s">
        <v>78</v>
      </c>
      <c r="E221" s="214" t="s">
        <v>371</v>
      </c>
      <c r="F221" s="214" t="s">
        <v>372</v>
      </c>
      <c r="G221" s="201"/>
      <c r="H221" s="201"/>
      <c r="I221" s="204"/>
      <c r="J221" s="215">
        <f>BK221</f>
        <v>0</v>
      </c>
      <c r="K221" s="201"/>
      <c r="L221" s="206"/>
      <c r="M221" s="207"/>
      <c r="N221" s="208"/>
      <c r="O221" s="208"/>
      <c r="P221" s="209">
        <f>SUM(P222:P228)</f>
        <v>0</v>
      </c>
      <c r="Q221" s="208"/>
      <c r="R221" s="209">
        <f>SUM(R222:R228)</f>
        <v>0</v>
      </c>
      <c r="S221" s="208"/>
      <c r="T221" s="210">
        <f>SUM(T222:T228)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1" t="s">
        <v>87</v>
      </c>
      <c r="AT221" s="212" t="s">
        <v>78</v>
      </c>
      <c r="AU221" s="212" t="s">
        <v>87</v>
      </c>
      <c r="AY221" s="211" t="s">
        <v>136</v>
      </c>
      <c r="BK221" s="213">
        <f>SUM(BK222:BK228)</f>
        <v>0</v>
      </c>
    </row>
    <row r="222" s="2" customFormat="1" ht="21.75" customHeight="1">
      <c r="A222" s="36"/>
      <c r="B222" s="37"/>
      <c r="C222" s="216" t="s">
        <v>373</v>
      </c>
      <c r="D222" s="216" t="s">
        <v>138</v>
      </c>
      <c r="E222" s="217" t="s">
        <v>374</v>
      </c>
      <c r="F222" s="218" t="s">
        <v>375</v>
      </c>
      <c r="G222" s="219" t="s">
        <v>244</v>
      </c>
      <c r="H222" s="220">
        <v>361.26600000000002</v>
      </c>
      <c r="I222" s="221"/>
      <c r="J222" s="222">
        <f>ROUND(I222*H222,2)</f>
        <v>0</v>
      </c>
      <c r="K222" s="218" t="s">
        <v>142</v>
      </c>
      <c r="L222" s="42"/>
      <c r="M222" s="223" t="s">
        <v>1</v>
      </c>
      <c r="N222" s="224" t="s">
        <v>44</v>
      </c>
      <c r="O222" s="89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7" t="s">
        <v>143</v>
      </c>
      <c r="AT222" s="227" t="s">
        <v>138</v>
      </c>
      <c r="AU222" s="227" t="s">
        <v>89</v>
      </c>
      <c r="AY222" s="15" t="s">
        <v>136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5" t="s">
        <v>87</v>
      </c>
      <c r="BK222" s="228">
        <f>ROUND(I222*H222,2)</f>
        <v>0</v>
      </c>
      <c r="BL222" s="15" t="s">
        <v>143</v>
      </c>
      <c r="BM222" s="227" t="s">
        <v>376</v>
      </c>
    </row>
    <row r="223" s="2" customFormat="1">
      <c r="A223" s="36"/>
      <c r="B223" s="37"/>
      <c r="C223" s="38"/>
      <c r="D223" s="231" t="s">
        <v>172</v>
      </c>
      <c r="E223" s="38"/>
      <c r="F223" s="241" t="s">
        <v>377</v>
      </c>
      <c r="G223" s="38"/>
      <c r="H223" s="38"/>
      <c r="I223" s="242"/>
      <c r="J223" s="38"/>
      <c r="K223" s="38"/>
      <c r="L223" s="42"/>
      <c r="M223" s="243"/>
      <c r="N223" s="244"/>
      <c r="O223" s="89"/>
      <c r="P223" s="89"/>
      <c r="Q223" s="89"/>
      <c r="R223" s="89"/>
      <c r="S223" s="89"/>
      <c r="T223" s="90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172</v>
      </c>
      <c r="AU223" s="15" t="s">
        <v>89</v>
      </c>
    </row>
    <row r="224" s="2" customFormat="1" ht="24.15" customHeight="1">
      <c r="A224" s="36"/>
      <c r="B224" s="37"/>
      <c r="C224" s="216" t="s">
        <v>378</v>
      </c>
      <c r="D224" s="216" t="s">
        <v>138</v>
      </c>
      <c r="E224" s="217" t="s">
        <v>379</v>
      </c>
      <c r="F224" s="218" t="s">
        <v>380</v>
      </c>
      <c r="G224" s="219" t="s">
        <v>244</v>
      </c>
      <c r="H224" s="220">
        <v>6864.0540000000001</v>
      </c>
      <c r="I224" s="221"/>
      <c r="J224" s="222">
        <f>ROUND(I224*H224,2)</f>
        <v>0</v>
      </c>
      <c r="K224" s="218" t="s">
        <v>142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143</v>
      </c>
      <c r="AT224" s="227" t="s">
        <v>138</v>
      </c>
      <c r="AU224" s="227" t="s">
        <v>89</v>
      </c>
      <c r="AY224" s="15" t="s">
        <v>136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143</v>
      </c>
      <c r="BM224" s="227" t="s">
        <v>381</v>
      </c>
    </row>
    <row r="225" s="2" customFormat="1">
      <c r="A225" s="36"/>
      <c r="B225" s="37"/>
      <c r="C225" s="38"/>
      <c r="D225" s="231" t="s">
        <v>172</v>
      </c>
      <c r="E225" s="38"/>
      <c r="F225" s="241" t="s">
        <v>382</v>
      </c>
      <c r="G225" s="38"/>
      <c r="H225" s="38"/>
      <c r="I225" s="242"/>
      <c r="J225" s="38"/>
      <c r="K225" s="38"/>
      <c r="L225" s="42"/>
      <c r="M225" s="243"/>
      <c r="N225" s="244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172</v>
      </c>
      <c r="AU225" s="15" t="s">
        <v>89</v>
      </c>
    </row>
    <row r="226" s="13" customFormat="1">
      <c r="A226" s="13"/>
      <c r="B226" s="229"/>
      <c r="C226" s="230"/>
      <c r="D226" s="231" t="s">
        <v>145</v>
      </c>
      <c r="E226" s="232" t="s">
        <v>1</v>
      </c>
      <c r="F226" s="233" t="s">
        <v>383</v>
      </c>
      <c r="G226" s="230"/>
      <c r="H226" s="234">
        <v>6864.0540000000001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145</v>
      </c>
      <c r="AU226" s="240" t="s">
        <v>89</v>
      </c>
      <c r="AV226" s="13" t="s">
        <v>89</v>
      </c>
      <c r="AW226" s="13" t="s">
        <v>36</v>
      </c>
      <c r="AX226" s="13" t="s">
        <v>87</v>
      </c>
      <c r="AY226" s="240" t="s">
        <v>136</v>
      </c>
    </row>
    <row r="227" s="2" customFormat="1" ht="37.8" customHeight="1">
      <c r="A227" s="36"/>
      <c r="B227" s="37"/>
      <c r="C227" s="216" t="s">
        <v>384</v>
      </c>
      <c r="D227" s="216" t="s">
        <v>138</v>
      </c>
      <c r="E227" s="217" t="s">
        <v>385</v>
      </c>
      <c r="F227" s="218" t="s">
        <v>386</v>
      </c>
      <c r="G227" s="219" t="s">
        <v>244</v>
      </c>
      <c r="H227" s="220">
        <v>7.3499999999999996</v>
      </c>
      <c r="I227" s="221"/>
      <c r="J227" s="222">
        <f>ROUND(I227*H227,2)</f>
        <v>0</v>
      </c>
      <c r="K227" s="218" t="s">
        <v>142</v>
      </c>
      <c r="L227" s="42"/>
      <c r="M227" s="223" t="s">
        <v>1</v>
      </c>
      <c r="N227" s="224" t="s">
        <v>44</v>
      </c>
      <c r="O227" s="89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143</v>
      </c>
      <c r="AT227" s="227" t="s">
        <v>138</v>
      </c>
      <c r="AU227" s="227" t="s">
        <v>89</v>
      </c>
      <c r="AY227" s="15" t="s">
        <v>136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87</v>
      </c>
      <c r="BK227" s="228">
        <f>ROUND(I227*H227,2)</f>
        <v>0</v>
      </c>
      <c r="BL227" s="15" t="s">
        <v>143</v>
      </c>
      <c r="BM227" s="227" t="s">
        <v>387</v>
      </c>
    </row>
    <row r="228" s="2" customFormat="1" ht="44.25" customHeight="1">
      <c r="A228" s="36"/>
      <c r="B228" s="37"/>
      <c r="C228" s="216" t="s">
        <v>388</v>
      </c>
      <c r="D228" s="216" t="s">
        <v>138</v>
      </c>
      <c r="E228" s="217" t="s">
        <v>389</v>
      </c>
      <c r="F228" s="218" t="s">
        <v>390</v>
      </c>
      <c r="G228" s="219" t="s">
        <v>244</v>
      </c>
      <c r="H228" s="220">
        <v>353.916</v>
      </c>
      <c r="I228" s="221"/>
      <c r="J228" s="222">
        <f>ROUND(I228*H228,2)</f>
        <v>0</v>
      </c>
      <c r="K228" s="218" t="s">
        <v>142</v>
      </c>
      <c r="L228" s="42"/>
      <c r="M228" s="223" t="s">
        <v>1</v>
      </c>
      <c r="N228" s="224" t="s">
        <v>44</v>
      </c>
      <c r="O228" s="89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143</v>
      </c>
      <c r="AT228" s="227" t="s">
        <v>138</v>
      </c>
      <c r="AU228" s="227" t="s">
        <v>89</v>
      </c>
      <c r="AY228" s="15" t="s">
        <v>136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87</v>
      </c>
      <c r="BK228" s="228">
        <f>ROUND(I228*H228,2)</f>
        <v>0</v>
      </c>
      <c r="BL228" s="15" t="s">
        <v>143</v>
      </c>
      <c r="BM228" s="227" t="s">
        <v>391</v>
      </c>
    </row>
    <row r="229" s="12" customFormat="1" ht="22.8" customHeight="1">
      <c r="A229" s="12"/>
      <c r="B229" s="200"/>
      <c r="C229" s="201"/>
      <c r="D229" s="202" t="s">
        <v>78</v>
      </c>
      <c r="E229" s="214" t="s">
        <v>392</v>
      </c>
      <c r="F229" s="214" t="s">
        <v>393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P230</f>
        <v>0</v>
      </c>
      <c r="Q229" s="208"/>
      <c r="R229" s="209">
        <f>R230</f>
        <v>0</v>
      </c>
      <c r="S229" s="208"/>
      <c r="T229" s="210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1" t="s">
        <v>87</v>
      </c>
      <c r="AT229" s="212" t="s">
        <v>78</v>
      </c>
      <c r="AU229" s="212" t="s">
        <v>87</v>
      </c>
      <c r="AY229" s="211" t="s">
        <v>136</v>
      </c>
      <c r="BK229" s="213">
        <f>BK230</f>
        <v>0</v>
      </c>
    </row>
    <row r="230" s="2" customFormat="1" ht="33" customHeight="1">
      <c r="A230" s="36"/>
      <c r="B230" s="37"/>
      <c r="C230" s="216" t="s">
        <v>394</v>
      </c>
      <c r="D230" s="216" t="s">
        <v>138</v>
      </c>
      <c r="E230" s="217" t="s">
        <v>395</v>
      </c>
      <c r="F230" s="218" t="s">
        <v>396</v>
      </c>
      <c r="G230" s="219" t="s">
        <v>244</v>
      </c>
      <c r="H230" s="220">
        <v>8853.3160000000007</v>
      </c>
      <c r="I230" s="221"/>
      <c r="J230" s="222">
        <f>ROUND(I230*H230,2)</f>
        <v>0</v>
      </c>
      <c r="K230" s="218" t="s">
        <v>142</v>
      </c>
      <c r="L230" s="42"/>
      <c r="M230" s="223" t="s">
        <v>1</v>
      </c>
      <c r="N230" s="224" t="s">
        <v>44</v>
      </c>
      <c r="O230" s="89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143</v>
      </c>
      <c r="AT230" s="227" t="s">
        <v>138</v>
      </c>
      <c r="AU230" s="227" t="s">
        <v>89</v>
      </c>
      <c r="AY230" s="15" t="s">
        <v>136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87</v>
      </c>
      <c r="BK230" s="228">
        <f>ROUND(I230*H230,2)</f>
        <v>0</v>
      </c>
      <c r="BL230" s="15" t="s">
        <v>143</v>
      </c>
      <c r="BM230" s="227" t="s">
        <v>397</v>
      </c>
    </row>
    <row r="231" s="12" customFormat="1" ht="25.92" customHeight="1">
      <c r="A231" s="12"/>
      <c r="B231" s="200"/>
      <c r="C231" s="201"/>
      <c r="D231" s="202" t="s">
        <v>78</v>
      </c>
      <c r="E231" s="203" t="s">
        <v>398</v>
      </c>
      <c r="F231" s="203" t="s">
        <v>399</v>
      </c>
      <c r="G231" s="201"/>
      <c r="H231" s="201"/>
      <c r="I231" s="204"/>
      <c r="J231" s="205">
        <f>BK231</f>
        <v>0</v>
      </c>
      <c r="K231" s="201"/>
      <c r="L231" s="206"/>
      <c r="M231" s="207"/>
      <c r="N231" s="208"/>
      <c r="O231" s="208"/>
      <c r="P231" s="209">
        <f>P232+P239+P241+P244+P246+P248+P251</f>
        <v>0</v>
      </c>
      <c r="Q231" s="208"/>
      <c r="R231" s="209">
        <f>R232+R239+R241+R244+R246+R248+R251</f>
        <v>0</v>
      </c>
      <c r="S231" s="208"/>
      <c r="T231" s="210">
        <f>T232+T239+T241+T244+T246+T248+T251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1" t="s">
        <v>158</v>
      </c>
      <c r="AT231" s="212" t="s">
        <v>78</v>
      </c>
      <c r="AU231" s="212" t="s">
        <v>79</v>
      </c>
      <c r="AY231" s="211" t="s">
        <v>136</v>
      </c>
      <c r="BK231" s="213">
        <f>BK232+BK239+BK241+BK244+BK246+BK248+BK251</f>
        <v>0</v>
      </c>
    </row>
    <row r="232" s="12" customFormat="1" ht="22.8" customHeight="1">
      <c r="A232" s="12"/>
      <c r="B232" s="200"/>
      <c r="C232" s="201"/>
      <c r="D232" s="202" t="s">
        <v>78</v>
      </c>
      <c r="E232" s="214" t="s">
        <v>400</v>
      </c>
      <c r="F232" s="214" t="s">
        <v>401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SUM(P233:P238)</f>
        <v>0</v>
      </c>
      <c r="Q232" s="208"/>
      <c r="R232" s="209">
        <f>SUM(R233:R238)</f>
        <v>0</v>
      </c>
      <c r="S232" s="208"/>
      <c r="T232" s="210">
        <f>SUM(T233:T238)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158</v>
      </c>
      <c r="AT232" s="212" t="s">
        <v>78</v>
      </c>
      <c r="AU232" s="212" t="s">
        <v>87</v>
      </c>
      <c r="AY232" s="211" t="s">
        <v>136</v>
      </c>
      <c r="BK232" s="213">
        <f>SUM(BK233:BK238)</f>
        <v>0</v>
      </c>
    </row>
    <row r="233" s="2" customFormat="1" ht="16.5" customHeight="1">
      <c r="A233" s="36"/>
      <c r="B233" s="37"/>
      <c r="C233" s="216" t="s">
        <v>402</v>
      </c>
      <c r="D233" s="216" t="s">
        <v>138</v>
      </c>
      <c r="E233" s="217" t="s">
        <v>403</v>
      </c>
      <c r="F233" s="218" t="s">
        <v>404</v>
      </c>
      <c r="G233" s="219" t="s">
        <v>405</v>
      </c>
      <c r="H233" s="220">
        <v>1</v>
      </c>
      <c r="I233" s="221"/>
      <c r="J233" s="222">
        <f>ROUND(I233*H233,2)</f>
        <v>0</v>
      </c>
      <c r="K233" s="218" t="s">
        <v>142</v>
      </c>
      <c r="L233" s="42"/>
      <c r="M233" s="223" t="s">
        <v>1</v>
      </c>
      <c r="N233" s="224" t="s">
        <v>44</v>
      </c>
      <c r="O233" s="89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406</v>
      </c>
      <c r="AT233" s="227" t="s">
        <v>138</v>
      </c>
      <c r="AU233" s="227" t="s">
        <v>89</v>
      </c>
      <c r="AY233" s="15" t="s">
        <v>136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87</v>
      </c>
      <c r="BK233" s="228">
        <f>ROUND(I233*H233,2)</f>
        <v>0</v>
      </c>
      <c r="BL233" s="15" t="s">
        <v>406</v>
      </c>
      <c r="BM233" s="227" t="s">
        <v>407</v>
      </c>
    </row>
    <row r="234" s="2" customFormat="1" ht="16.5" customHeight="1">
      <c r="A234" s="36"/>
      <c r="B234" s="37"/>
      <c r="C234" s="216" t="s">
        <v>408</v>
      </c>
      <c r="D234" s="216" t="s">
        <v>138</v>
      </c>
      <c r="E234" s="217" t="s">
        <v>409</v>
      </c>
      <c r="F234" s="218" t="s">
        <v>410</v>
      </c>
      <c r="G234" s="219" t="s">
        <v>405</v>
      </c>
      <c r="H234" s="220">
        <v>1</v>
      </c>
      <c r="I234" s="221"/>
      <c r="J234" s="222">
        <f>ROUND(I234*H234,2)</f>
        <v>0</v>
      </c>
      <c r="K234" s="218" t="s">
        <v>142</v>
      </c>
      <c r="L234" s="42"/>
      <c r="M234" s="223" t="s">
        <v>1</v>
      </c>
      <c r="N234" s="224" t="s">
        <v>44</v>
      </c>
      <c r="O234" s="89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406</v>
      </c>
      <c r="AT234" s="227" t="s">
        <v>138</v>
      </c>
      <c r="AU234" s="227" t="s">
        <v>89</v>
      </c>
      <c r="AY234" s="15" t="s">
        <v>136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87</v>
      </c>
      <c r="BK234" s="228">
        <f>ROUND(I234*H234,2)</f>
        <v>0</v>
      </c>
      <c r="BL234" s="15" t="s">
        <v>406</v>
      </c>
      <c r="BM234" s="227" t="s">
        <v>411</v>
      </c>
    </row>
    <row r="235" s="2" customFormat="1" ht="21.75" customHeight="1">
      <c r="A235" s="36"/>
      <c r="B235" s="37"/>
      <c r="C235" s="216" t="s">
        <v>412</v>
      </c>
      <c r="D235" s="216" t="s">
        <v>138</v>
      </c>
      <c r="E235" s="217" t="s">
        <v>413</v>
      </c>
      <c r="F235" s="218" t="s">
        <v>414</v>
      </c>
      <c r="G235" s="219" t="s">
        <v>405</v>
      </c>
      <c r="H235" s="220">
        <v>1</v>
      </c>
      <c r="I235" s="221"/>
      <c r="J235" s="222">
        <f>ROUND(I235*H235,2)</f>
        <v>0</v>
      </c>
      <c r="K235" s="218" t="s">
        <v>142</v>
      </c>
      <c r="L235" s="42"/>
      <c r="M235" s="223" t="s">
        <v>1</v>
      </c>
      <c r="N235" s="224" t="s">
        <v>44</v>
      </c>
      <c r="O235" s="89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406</v>
      </c>
      <c r="AT235" s="227" t="s">
        <v>138</v>
      </c>
      <c r="AU235" s="227" t="s">
        <v>89</v>
      </c>
      <c r="AY235" s="15" t="s">
        <v>136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87</v>
      </c>
      <c r="BK235" s="228">
        <f>ROUND(I235*H235,2)</f>
        <v>0</v>
      </c>
      <c r="BL235" s="15" t="s">
        <v>406</v>
      </c>
      <c r="BM235" s="227" t="s">
        <v>415</v>
      </c>
    </row>
    <row r="236" s="2" customFormat="1" ht="21.75" customHeight="1">
      <c r="A236" s="36"/>
      <c r="B236" s="37"/>
      <c r="C236" s="216" t="s">
        <v>416</v>
      </c>
      <c r="D236" s="216" t="s">
        <v>138</v>
      </c>
      <c r="E236" s="217" t="s">
        <v>417</v>
      </c>
      <c r="F236" s="218" t="s">
        <v>418</v>
      </c>
      <c r="G236" s="219" t="s">
        <v>405</v>
      </c>
      <c r="H236" s="220">
        <v>1</v>
      </c>
      <c r="I236" s="221"/>
      <c r="J236" s="222">
        <f>ROUND(I236*H236,2)</f>
        <v>0</v>
      </c>
      <c r="K236" s="218" t="s">
        <v>142</v>
      </c>
      <c r="L236" s="42"/>
      <c r="M236" s="223" t="s">
        <v>1</v>
      </c>
      <c r="N236" s="224" t="s">
        <v>44</v>
      </c>
      <c r="O236" s="89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406</v>
      </c>
      <c r="AT236" s="227" t="s">
        <v>138</v>
      </c>
      <c r="AU236" s="227" t="s">
        <v>89</v>
      </c>
      <c r="AY236" s="15" t="s">
        <v>136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87</v>
      </c>
      <c r="BK236" s="228">
        <f>ROUND(I236*H236,2)</f>
        <v>0</v>
      </c>
      <c r="BL236" s="15" t="s">
        <v>406</v>
      </c>
      <c r="BM236" s="227" t="s">
        <v>419</v>
      </c>
    </row>
    <row r="237" s="2" customFormat="1" ht="24.15" customHeight="1">
      <c r="A237" s="36"/>
      <c r="B237" s="37"/>
      <c r="C237" s="216" t="s">
        <v>420</v>
      </c>
      <c r="D237" s="216" t="s">
        <v>138</v>
      </c>
      <c r="E237" s="217" t="s">
        <v>421</v>
      </c>
      <c r="F237" s="218" t="s">
        <v>422</v>
      </c>
      <c r="G237" s="219" t="s">
        <v>405</v>
      </c>
      <c r="H237" s="220">
        <v>1</v>
      </c>
      <c r="I237" s="221"/>
      <c r="J237" s="222">
        <f>ROUND(I237*H237,2)</f>
        <v>0</v>
      </c>
      <c r="K237" s="218" t="s">
        <v>142</v>
      </c>
      <c r="L237" s="42"/>
      <c r="M237" s="223" t="s">
        <v>1</v>
      </c>
      <c r="N237" s="224" t="s">
        <v>44</v>
      </c>
      <c r="O237" s="89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406</v>
      </c>
      <c r="AT237" s="227" t="s">
        <v>138</v>
      </c>
      <c r="AU237" s="227" t="s">
        <v>89</v>
      </c>
      <c r="AY237" s="15" t="s">
        <v>136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87</v>
      </c>
      <c r="BK237" s="228">
        <f>ROUND(I237*H237,2)</f>
        <v>0</v>
      </c>
      <c r="BL237" s="15" t="s">
        <v>406</v>
      </c>
      <c r="BM237" s="227" t="s">
        <v>423</v>
      </c>
    </row>
    <row r="238" s="2" customFormat="1" ht="16.5" customHeight="1">
      <c r="A238" s="36"/>
      <c r="B238" s="37"/>
      <c r="C238" s="216" t="s">
        <v>424</v>
      </c>
      <c r="D238" s="216" t="s">
        <v>138</v>
      </c>
      <c r="E238" s="217" t="s">
        <v>425</v>
      </c>
      <c r="F238" s="218" t="s">
        <v>426</v>
      </c>
      <c r="G238" s="219" t="s">
        <v>405</v>
      </c>
      <c r="H238" s="220">
        <v>1</v>
      </c>
      <c r="I238" s="221"/>
      <c r="J238" s="222">
        <f>ROUND(I238*H238,2)</f>
        <v>0</v>
      </c>
      <c r="K238" s="218" t="s">
        <v>142</v>
      </c>
      <c r="L238" s="42"/>
      <c r="M238" s="223" t="s">
        <v>1</v>
      </c>
      <c r="N238" s="224" t="s">
        <v>44</v>
      </c>
      <c r="O238" s="89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406</v>
      </c>
      <c r="AT238" s="227" t="s">
        <v>138</v>
      </c>
      <c r="AU238" s="227" t="s">
        <v>89</v>
      </c>
      <c r="AY238" s="15" t="s">
        <v>136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87</v>
      </c>
      <c r="BK238" s="228">
        <f>ROUND(I238*H238,2)</f>
        <v>0</v>
      </c>
      <c r="BL238" s="15" t="s">
        <v>406</v>
      </c>
      <c r="BM238" s="227" t="s">
        <v>427</v>
      </c>
    </row>
    <row r="239" s="12" customFormat="1" ht="22.8" customHeight="1">
      <c r="A239" s="12"/>
      <c r="B239" s="200"/>
      <c r="C239" s="201"/>
      <c r="D239" s="202" t="s">
        <v>78</v>
      </c>
      <c r="E239" s="214" t="s">
        <v>428</v>
      </c>
      <c r="F239" s="214" t="s">
        <v>429</v>
      </c>
      <c r="G239" s="201"/>
      <c r="H239" s="201"/>
      <c r="I239" s="204"/>
      <c r="J239" s="215">
        <f>BK239</f>
        <v>0</v>
      </c>
      <c r="K239" s="201"/>
      <c r="L239" s="206"/>
      <c r="M239" s="207"/>
      <c r="N239" s="208"/>
      <c r="O239" s="208"/>
      <c r="P239" s="209">
        <f>P240</f>
        <v>0</v>
      </c>
      <c r="Q239" s="208"/>
      <c r="R239" s="209">
        <f>R240</f>
        <v>0</v>
      </c>
      <c r="S239" s="208"/>
      <c r="T239" s="210">
        <f>T240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1" t="s">
        <v>158</v>
      </c>
      <c r="AT239" s="212" t="s">
        <v>78</v>
      </c>
      <c r="AU239" s="212" t="s">
        <v>87</v>
      </c>
      <c r="AY239" s="211" t="s">
        <v>136</v>
      </c>
      <c r="BK239" s="213">
        <f>BK240</f>
        <v>0</v>
      </c>
    </row>
    <row r="240" s="2" customFormat="1" ht="24.15" customHeight="1">
      <c r="A240" s="36"/>
      <c r="B240" s="37"/>
      <c r="C240" s="216" t="s">
        <v>430</v>
      </c>
      <c r="D240" s="216" t="s">
        <v>138</v>
      </c>
      <c r="E240" s="217" t="s">
        <v>431</v>
      </c>
      <c r="F240" s="218" t="s">
        <v>432</v>
      </c>
      <c r="G240" s="219" t="s">
        <v>405</v>
      </c>
      <c r="H240" s="220">
        <v>1</v>
      </c>
      <c r="I240" s="221"/>
      <c r="J240" s="222">
        <f>ROUND(I240*H240,2)</f>
        <v>0</v>
      </c>
      <c r="K240" s="218" t="s">
        <v>142</v>
      </c>
      <c r="L240" s="42"/>
      <c r="M240" s="223" t="s">
        <v>1</v>
      </c>
      <c r="N240" s="224" t="s">
        <v>44</v>
      </c>
      <c r="O240" s="89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406</v>
      </c>
      <c r="AT240" s="227" t="s">
        <v>138</v>
      </c>
      <c r="AU240" s="227" t="s">
        <v>89</v>
      </c>
      <c r="AY240" s="15" t="s">
        <v>136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87</v>
      </c>
      <c r="BK240" s="228">
        <f>ROUND(I240*H240,2)</f>
        <v>0</v>
      </c>
      <c r="BL240" s="15" t="s">
        <v>406</v>
      </c>
      <c r="BM240" s="227" t="s">
        <v>433</v>
      </c>
    </row>
    <row r="241" s="12" customFormat="1" ht="22.8" customHeight="1">
      <c r="A241" s="12"/>
      <c r="B241" s="200"/>
      <c r="C241" s="201"/>
      <c r="D241" s="202" t="s">
        <v>78</v>
      </c>
      <c r="E241" s="214" t="s">
        <v>434</v>
      </c>
      <c r="F241" s="214" t="s">
        <v>435</v>
      </c>
      <c r="G241" s="201"/>
      <c r="H241" s="201"/>
      <c r="I241" s="204"/>
      <c r="J241" s="215">
        <f>BK241</f>
        <v>0</v>
      </c>
      <c r="K241" s="201"/>
      <c r="L241" s="206"/>
      <c r="M241" s="207"/>
      <c r="N241" s="208"/>
      <c r="O241" s="208"/>
      <c r="P241" s="209">
        <f>SUM(P242:P243)</f>
        <v>0</v>
      </c>
      <c r="Q241" s="208"/>
      <c r="R241" s="209">
        <f>SUM(R242:R243)</f>
        <v>0</v>
      </c>
      <c r="S241" s="208"/>
      <c r="T241" s="210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1" t="s">
        <v>158</v>
      </c>
      <c r="AT241" s="212" t="s">
        <v>78</v>
      </c>
      <c r="AU241" s="212" t="s">
        <v>87</v>
      </c>
      <c r="AY241" s="211" t="s">
        <v>136</v>
      </c>
      <c r="BK241" s="213">
        <f>SUM(BK242:BK243)</f>
        <v>0</v>
      </c>
    </row>
    <row r="242" s="2" customFormat="1" ht="16.5" customHeight="1">
      <c r="A242" s="36"/>
      <c r="B242" s="37"/>
      <c r="C242" s="216" t="s">
        <v>436</v>
      </c>
      <c r="D242" s="216" t="s">
        <v>138</v>
      </c>
      <c r="E242" s="217" t="s">
        <v>437</v>
      </c>
      <c r="F242" s="218" t="s">
        <v>438</v>
      </c>
      <c r="G242" s="219" t="s">
        <v>405</v>
      </c>
      <c r="H242" s="220">
        <v>1</v>
      </c>
      <c r="I242" s="221"/>
      <c r="J242" s="222">
        <f>ROUND(I242*H242,2)</f>
        <v>0</v>
      </c>
      <c r="K242" s="218" t="s">
        <v>142</v>
      </c>
      <c r="L242" s="42"/>
      <c r="M242" s="223" t="s">
        <v>1</v>
      </c>
      <c r="N242" s="224" t="s">
        <v>44</v>
      </c>
      <c r="O242" s="89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406</v>
      </c>
      <c r="AT242" s="227" t="s">
        <v>138</v>
      </c>
      <c r="AU242" s="227" t="s">
        <v>89</v>
      </c>
      <c r="AY242" s="15" t="s">
        <v>136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87</v>
      </c>
      <c r="BK242" s="228">
        <f>ROUND(I242*H242,2)</f>
        <v>0</v>
      </c>
      <c r="BL242" s="15" t="s">
        <v>406</v>
      </c>
      <c r="BM242" s="227" t="s">
        <v>439</v>
      </c>
    </row>
    <row r="243" s="2" customFormat="1" ht="16.5" customHeight="1">
      <c r="A243" s="36"/>
      <c r="B243" s="37"/>
      <c r="C243" s="216" t="s">
        <v>440</v>
      </c>
      <c r="D243" s="216" t="s">
        <v>138</v>
      </c>
      <c r="E243" s="217" t="s">
        <v>441</v>
      </c>
      <c r="F243" s="218" t="s">
        <v>442</v>
      </c>
      <c r="G243" s="219" t="s">
        <v>443</v>
      </c>
      <c r="H243" s="220">
        <v>1</v>
      </c>
      <c r="I243" s="221"/>
      <c r="J243" s="222">
        <f>ROUND(I243*H243,2)</f>
        <v>0</v>
      </c>
      <c r="K243" s="218" t="s">
        <v>142</v>
      </c>
      <c r="L243" s="42"/>
      <c r="M243" s="223" t="s">
        <v>1</v>
      </c>
      <c r="N243" s="224" t="s">
        <v>44</v>
      </c>
      <c r="O243" s="89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406</v>
      </c>
      <c r="AT243" s="227" t="s">
        <v>138</v>
      </c>
      <c r="AU243" s="227" t="s">
        <v>89</v>
      </c>
      <c r="AY243" s="15" t="s">
        <v>136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87</v>
      </c>
      <c r="BK243" s="228">
        <f>ROUND(I243*H243,2)</f>
        <v>0</v>
      </c>
      <c r="BL243" s="15" t="s">
        <v>406</v>
      </c>
      <c r="BM243" s="227" t="s">
        <v>444</v>
      </c>
    </row>
    <row r="244" s="12" customFormat="1" ht="22.8" customHeight="1">
      <c r="A244" s="12"/>
      <c r="B244" s="200"/>
      <c r="C244" s="201"/>
      <c r="D244" s="202" t="s">
        <v>78</v>
      </c>
      <c r="E244" s="214" t="s">
        <v>445</v>
      </c>
      <c r="F244" s="214" t="s">
        <v>446</v>
      </c>
      <c r="G244" s="201"/>
      <c r="H244" s="201"/>
      <c r="I244" s="204"/>
      <c r="J244" s="215">
        <f>BK244</f>
        <v>0</v>
      </c>
      <c r="K244" s="201"/>
      <c r="L244" s="206"/>
      <c r="M244" s="207"/>
      <c r="N244" s="208"/>
      <c r="O244" s="208"/>
      <c r="P244" s="209">
        <f>P245</f>
        <v>0</v>
      </c>
      <c r="Q244" s="208"/>
      <c r="R244" s="209">
        <f>R245</f>
        <v>0</v>
      </c>
      <c r="S244" s="208"/>
      <c r="T244" s="210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1" t="s">
        <v>158</v>
      </c>
      <c r="AT244" s="212" t="s">
        <v>78</v>
      </c>
      <c r="AU244" s="212" t="s">
        <v>87</v>
      </c>
      <c r="AY244" s="211" t="s">
        <v>136</v>
      </c>
      <c r="BK244" s="213">
        <f>BK245</f>
        <v>0</v>
      </c>
    </row>
    <row r="245" s="2" customFormat="1" ht="16.5" customHeight="1">
      <c r="A245" s="36"/>
      <c r="B245" s="37"/>
      <c r="C245" s="216" t="s">
        <v>447</v>
      </c>
      <c r="D245" s="216" t="s">
        <v>138</v>
      </c>
      <c r="E245" s="217" t="s">
        <v>448</v>
      </c>
      <c r="F245" s="218" t="s">
        <v>449</v>
      </c>
      <c r="G245" s="219" t="s">
        <v>405</v>
      </c>
      <c r="H245" s="220">
        <v>12</v>
      </c>
      <c r="I245" s="221"/>
      <c r="J245" s="222">
        <f>ROUND(I245*H245,2)</f>
        <v>0</v>
      </c>
      <c r="K245" s="218" t="s">
        <v>142</v>
      </c>
      <c r="L245" s="42"/>
      <c r="M245" s="223" t="s">
        <v>1</v>
      </c>
      <c r="N245" s="224" t="s">
        <v>44</v>
      </c>
      <c r="O245" s="89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7" t="s">
        <v>406</v>
      </c>
      <c r="AT245" s="227" t="s">
        <v>138</v>
      </c>
      <c r="AU245" s="227" t="s">
        <v>89</v>
      </c>
      <c r="AY245" s="15" t="s">
        <v>136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5" t="s">
        <v>87</v>
      </c>
      <c r="BK245" s="228">
        <f>ROUND(I245*H245,2)</f>
        <v>0</v>
      </c>
      <c r="BL245" s="15" t="s">
        <v>406</v>
      </c>
      <c r="BM245" s="227" t="s">
        <v>450</v>
      </c>
    </row>
    <row r="246" s="12" customFormat="1" ht="22.8" customHeight="1">
      <c r="A246" s="12"/>
      <c r="B246" s="200"/>
      <c r="C246" s="201"/>
      <c r="D246" s="202" t="s">
        <v>78</v>
      </c>
      <c r="E246" s="214" t="s">
        <v>451</v>
      </c>
      <c r="F246" s="214" t="s">
        <v>452</v>
      </c>
      <c r="G246" s="201"/>
      <c r="H246" s="201"/>
      <c r="I246" s="204"/>
      <c r="J246" s="215">
        <f>BK246</f>
        <v>0</v>
      </c>
      <c r="K246" s="201"/>
      <c r="L246" s="206"/>
      <c r="M246" s="207"/>
      <c r="N246" s="208"/>
      <c r="O246" s="208"/>
      <c r="P246" s="209">
        <f>P247</f>
        <v>0</v>
      </c>
      <c r="Q246" s="208"/>
      <c r="R246" s="209">
        <f>R247</f>
        <v>0</v>
      </c>
      <c r="S246" s="208"/>
      <c r="T246" s="210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1" t="s">
        <v>158</v>
      </c>
      <c r="AT246" s="212" t="s">
        <v>78</v>
      </c>
      <c r="AU246" s="212" t="s">
        <v>87</v>
      </c>
      <c r="AY246" s="211" t="s">
        <v>136</v>
      </c>
      <c r="BK246" s="213">
        <f>BK247</f>
        <v>0</v>
      </c>
    </row>
    <row r="247" s="2" customFormat="1" ht="16.5" customHeight="1">
      <c r="A247" s="36"/>
      <c r="B247" s="37"/>
      <c r="C247" s="216" t="s">
        <v>453</v>
      </c>
      <c r="D247" s="216" t="s">
        <v>138</v>
      </c>
      <c r="E247" s="217" t="s">
        <v>454</v>
      </c>
      <c r="F247" s="218" t="s">
        <v>455</v>
      </c>
      <c r="G247" s="219" t="s">
        <v>405</v>
      </c>
      <c r="H247" s="220">
        <v>1</v>
      </c>
      <c r="I247" s="221"/>
      <c r="J247" s="222">
        <f>ROUND(I247*H247,2)</f>
        <v>0</v>
      </c>
      <c r="K247" s="218" t="s">
        <v>142</v>
      </c>
      <c r="L247" s="42"/>
      <c r="M247" s="223" t="s">
        <v>1</v>
      </c>
      <c r="N247" s="224" t="s">
        <v>44</v>
      </c>
      <c r="O247" s="89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7" t="s">
        <v>406</v>
      </c>
      <c r="AT247" s="227" t="s">
        <v>138</v>
      </c>
      <c r="AU247" s="227" t="s">
        <v>89</v>
      </c>
      <c r="AY247" s="15" t="s">
        <v>136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5" t="s">
        <v>87</v>
      </c>
      <c r="BK247" s="228">
        <f>ROUND(I247*H247,2)</f>
        <v>0</v>
      </c>
      <c r="BL247" s="15" t="s">
        <v>406</v>
      </c>
      <c r="BM247" s="227" t="s">
        <v>456</v>
      </c>
    </row>
    <row r="248" s="12" customFormat="1" ht="22.8" customHeight="1">
      <c r="A248" s="12"/>
      <c r="B248" s="200"/>
      <c r="C248" s="201"/>
      <c r="D248" s="202" t="s">
        <v>78</v>
      </c>
      <c r="E248" s="214" t="s">
        <v>457</v>
      </c>
      <c r="F248" s="214" t="s">
        <v>458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SUM(P249:P250)</f>
        <v>0</v>
      </c>
      <c r="Q248" s="208"/>
      <c r="R248" s="209">
        <f>SUM(R249:R250)</f>
        <v>0</v>
      </c>
      <c r="S248" s="208"/>
      <c r="T248" s="210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158</v>
      </c>
      <c r="AT248" s="212" t="s">
        <v>78</v>
      </c>
      <c r="AU248" s="212" t="s">
        <v>87</v>
      </c>
      <c r="AY248" s="211" t="s">
        <v>136</v>
      </c>
      <c r="BK248" s="213">
        <f>SUM(BK249:BK250)</f>
        <v>0</v>
      </c>
    </row>
    <row r="249" s="2" customFormat="1" ht="16.5" customHeight="1">
      <c r="A249" s="36"/>
      <c r="B249" s="37"/>
      <c r="C249" s="216" t="s">
        <v>459</v>
      </c>
      <c r="D249" s="216" t="s">
        <v>138</v>
      </c>
      <c r="E249" s="217" t="s">
        <v>460</v>
      </c>
      <c r="F249" s="218" t="s">
        <v>461</v>
      </c>
      <c r="G249" s="219" t="s">
        <v>462</v>
      </c>
      <c r="H249" s="220">
        <v>1</v>
      </c>
      <c r="I249" s="221"/>
      <c r="J249" s="222">
        <f>ROUND(I249*H249,2)</f>
        <v>0</v>
      </c>
      <c r="K249" s="218" t="s">
        <v>142</v>
      </c>
      <c r="L249" s="42"/>
      <c r="M249" s="223" t="s">
        <v>1</v>
      </c>
      <c r="N249" s="224" t="s">
        <v>44</v>
      </c>
      <c r="O249" s="89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406</v>
      </c>
      <c r="AT249" s="227" t="s">
        <v>138</v>
      </c>
      <c r="AU249" s="227" t="s">
        <v>89</v>
      </c>
      <c r="AY249" s="15" t="s">
        <v>136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87</v>
      </c>
      <c r="BK249" s="228">
        <f>ROUND(I249*H249,2)</f>
        <v>0</v>
      </c>
      <c r="BL249" s="15" t="s">
        <v>406</v>
      </c>
      <c r="BM249" s="227" t="s">
        <v>463</v>
      </c>
    </row>
    <row r="250" s="2" customFormat="1">
      <c r="A250" s="36"/>
      <c r="B250" s="37"/>
      <c r="C250" s="38"/>
      <c r="D250" s="231" t="s">
        <v>172</v>
      </c>
      <c r="E250" s="38"/>
      <c r="F250" s="241" t="s">
        <v>464</v>
      </c>
      <c r="G250" s="38"/>
      <c r="H250" s="38"/>
      <c r="I250" s="242"/>
      <c r="J250" s="38"/>
      <c r="K250" s="38"/>
      <c r="L250" s="42"/>
      <c r="M250" s="243"/>
      <c r="N250" s="244"/>
      <c r="O250" s="89"/>
      <c r="P250" s="89"/>
      <c r="Q250" s="89"/>
      <c r="R250" s="89"/>
      <c r="S250" s="89"/>
      <c r="T250" s="90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172</v>
      </c>
      <c r="AU250" s="15" t="s">
        <v>89</v>
      </c>
    </row>
    <row r="251" s="12" customFormat="1" ht="22.8" customHeight="1">
      <c r="A251" s="12"/>
      <c r="B251" s="200"/>
      <c r="C251" s="201"/>
      <c r="D251" s="202" t="s">
        <v>78</v>
      </c>
      <c r="E251" s="214" t="s">
        <v>465</v>
      </c>
      <c r="F251" s="214" t="s">
        <v>466</v>
      </c>
      <c r="G251" s="201"/>
      <c r="H251" s="201"/>
      <c r="I251" s="204"/>
      <c r="J251" s="215">
        <f>BK251</f>
        <v>0</v>
      </c>
      <c r="K251" s="201"/>
      <c r="L251" s="206"/>
      <c r="M251" s="207"/>
      <c r="N251" s="208"/>
      <c r="O251" s="208"/>
      <c r="P251" s="209">
        <f>P252</f>
        <v>0</v>
      </c>
      <c r="Q251" s="208"/>
      <c r="R251" s="209">
        <f>R252</f>
        <v>0</v>
      </c>
      <c r="S251" s="208"/>
      <c r="T251" s="210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1" t="s">
        <v>158</v>
      </c>
      <c r="AT251" s="212" t="s">
        <v>78</v>
      </c>
      <c r="AU251" s="212" t="s">
        <v>87</v>
      </c>
      <c r="AY251" s="211" t="s">
        <v>136</v>
      </c>
      <c r="BK251" s="213">
        <f>BK252</f>
        <v>0</v>
      </c>
    </row>
    <row r="252" s="2" customFormat="1" ht="21.75" customHeight="1">
      <c r="A252" s="36"/>
      <c r="B252" s="37"/>
      <c r="C252" s="216" t="s">
        <v>467</v>
      </c>
      <c r="D252" s="216" t="s">
        <v>138</v>
      </c>
      <c r="E252" s="217" t="s">
        <v>468</v>
      </c>
      <c r="F252" s="218" t="s">
        <v>469</v>
      </c>
      <c r="G252" s="219" t="s">
        <v>405</v>
      </c>
      <c r="H252" s="220">
        <v>1</v>
      </c>
      <c r="I252" s="221"/>
      <c r="J252" s="222">
        <f>ROUND(I252*H252,2)</f>
        <v>0</v>
      </c>
      <c r="K252" s="218" t="s">
        <v>142</v>
      </c>
      <c r="L252" s="42"/>
      <c r="M252" s="255" t="s">
        <v>1</v>
      </c>
      <c r="N252" s="256" t="s">
        <v>44</v>
      </c>
      <c r="O252" s="257"/>
      <c r="P252" s="258">
        <f>O252*H252</f>
        <v>0</v>
      </c>
      <c r="Q252" s="258">
        <v>0</v>
      </c>
      <c r="R252" s="258">
        <f>Q252*H252</f>
        <v>0</v>
      </c>
      <c r="S252" s="258">
        <v>0</v>
      </c>
      <c r="T252" s="259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7" t="s">
        <v>406</v>
      </c>
      <c r="AT252" s="227" t="s">
        <v>138</v>
      </c>
      <c r="AU252" s="227" t="s">
        <v>89</v>
      </c>
      <c r="AY252" s="15" t="s">
        <v>136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5" t="s">
        <v>87</v>
      </c>
      <c r="BK252" s="228">
        <f>ROUND(I252*H252,2)</f>
        <v>0</v>
      </c>
      <c r="BL252" s="15" t="s">
        <v>406</v>
      </c>
      <c r="BM252" s="227" t="s">
        <v>470</v>
      </c>
    </row>
    <row r="253" s="2" customFormat="1" ht="6.96" customHeight="1">
      <c r="A253" s="36"/>
      <c r="B253" s="64"/>
      <c r="C253" s="65"/>
      <c r="D253" s="65"/>
      <c r="E253" s="65"/>
      <c r="F253" s="65"/>
      <c r="G253" s="65"/>
      <c r="H253" s="65"/>
      <c r="I253" s="65"/>
      <c r="J253" s="65"/>
      <c r="K253" s="65"/>
      <c r="L253" s="42"/>
      <c r="M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</row>
  </sheetData>
  <sheetProtection sheet="1" autoFilter="0" formatColumns="0" formatRows="0" objects="1" scenarios="1" spinCount="100000" saltValue="531I6FjkX20OUxhW8IpET1X+o8BD1QbqPn35jY+ZXJNoC0/yBbMYdZwD1PPnXcHWP0VyUjsYVngVXr4QeFdjVw==" hashValue="yLCR9CudDC/mCyUOWUYF5HJooAAFhvvruGs6CHbTyyL5Fql67xbSvVVcoVjxqOe+jmlt9ucd8GXwvTJZFOdlQw==" algorithmName="SHA-512" password="CC35"/>
  <autoFilter ref="C132:K252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 (2)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471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ROUND(J128,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ROUND((SUM(BE128:BE197)),  2)</f>
        <v>0</v>
      </c>
      <c r="G33" s="36"/>
      <c r="H33" s="36"/>
      <c r="I33" s="153">
        <v>0.20999999999999999</v>
      </c>
      <c r="J33" s="152">
        <f>ROUND(((SUM(BE128:BE197))*I33),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ROUND((SUM(BF128:BF197)),  2)</f>
        <v>0</v>
      </c>
      <c r="G34" s="36"/>
      <c r="H34" s="36"/>
      <c r="I34" s="153">
        <v>0.14999999999999999</v>
      </c>
      <c r="J34" s="152">
        <f>ROUND(((SUM(BF128:BF197))*I34),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ROUND((SUM(BG128:BG197)),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ROUND((SUM(BH128:BH197)),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ROUND((SUM(BI128:BI197)),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 (2)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202110092 - SO 102 - POLNÍ CESTA C2 k.ú. ZÁHROBÍ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Záhrobí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J128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J129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108</v>
      </c>
      <c r="E99" s="186"/>
      <c r="F99" s="186"/>
      <c r="G99" s="186"/>
      <c r="H99" s="186"/>
      <c r="I99" s="186"/>
      <c r="J99" s="187">
        <f>J159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112</v>
      </c>
      <c r="E100" s="186"/>
      <c r="F100" s="186"/>
      <c r="G100" s="186"/>
      <c r="H100" s="186"/>
      <c r="I100" s="186"/>
      <c r="J100" s="187">
        <f>J174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7"/>
      <c r="C101" s="178"/>
      <c r="D101" s="179" t="s">
        <v>113</v>
      </c>
      <c r="E101" s="180"/>
      <c r="F101" s="180"/>
      <c r="G101" s="180"/>
      <c r="H101" s="180"/>
      <c r="I101" s="180"/>
      <c r="J101" s="181">
        <f>J176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3"/>
      <c r="C102" s="184"/>
      <c r="D102" s="185" t="s">
        <v>114</v>
      </c>
      <c r="E102" s="186"/>
      <c r="F102" s="186"/>
      <c r="G102" s="186"/>
      <c r="H102" s="186"/>
      <c r="I102" s="186"/>
      <c r="J102" s="187">
        <f>J177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115</v>
      </c>
      <c r="E103" s="186"/>
      <c r="F103" s="186"/>
      <c r="G103" s="186"/>
      <c r="H103" s="186"/>
      <c r="I103" s="186"/>
      <c r="J103" s="187">
        <f>J184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116</v>
      </c>
      <c r="E104" s="186"/>
      <c r="F104" s="186"/>
      <c r="G104" s="186"/>
      <c r="H104" s="186"/>
      <c r="I104" s="186"/>
      <c r="J104" s="187">
        <f>J186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117</v>
      </c>
      <c r="E105" s="186"/>
      <c r="F105" s="186"/>
      <c r="G105" s="186"/>
      <c r="H105" s="186"/>
      <c r="I105" s="186"/>
      <c r="J105" s="187">
        <f>J189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118</v>
      </c>
      <c r="E106" s="186"/>
      <c r="F106" s="186"/>
      <c r="G106" s="186"/>
      <c r="H106" s="186"/>
      <c r="I106" s="186"/>
      <c r="J106" s="187">
        <f>J191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119</v>
      </c>
      <c r="E107" s="186"/>
      <c r="F107" s="186"/>
      <c r="G107" s="186"/>
      <c r="H107" s="186"/>
      <c r="I107" s="186"/>
      <c r="J107" s="187">
        <f>J193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120</v>
      </c>
      <c r="E108" s="186"/>
      <c r="F108" s="186"/>
      <c r="G108" s="186"/>
      <c r="H108" s="186"/>
      <c r="I108" s="186"/>
      <c r="J108" s="187">
        <f>J196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121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172" t="str">
        <f>E7</f>
        <v>POLNÍ CESTY BĚLČICE - ZÁHROBÍ (2)</v>
      </c>
      <c r="F118" s="30"/>
      <c r="G118" s="30"/>
      <c r="H118" s="30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97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74" t="str">
        <f>E9</f>
        <v>202110092 - SO 102 - POLNÍ CESTA C2 k.ú. ZÁHROBÍ</v>
      </c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20</v>
      </c>
      <c r="D122" s="38"/>
      <c r="E122" s="38"/>
      <c r="F122" s="25" t="str">
        <f>F12</f>
        <v>Záhrobí</v>
      </c>
      <c r="G122" s="38"/>
      <c r="H122" s="38"/>
      <c r="I122" s="30" t="s">
        <v>22</v>
      </c>
      <c r="J122" s="77" t="str">
        <f>IF(J12="","",J12)</f>
        <v>30. 10. 2021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24</v>
      </c>
      <c r="D124" s="38"/>
      <c r="E124" s="38"/>
      <c r="F124" s="25" t="str">
        <f>E15</f>
        <v>SPU Strakonice</v>
      </c>
      <c r="G124" s="38"/>
      <c r="H124" s="38"/>
      <c r="I124" s="30" t="s">
        <v>32</v>
      </c>
      <c r="J124" s="34" t="str">
        <f>E21</f>
        <v>S-pro servis s.r.o.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30</v>
      </c>
      <c r="D125" s="38"/>
      <c r="E125" s="38"/>
      <c r="F125" s="25" t="str">
        <f>IF(E18="","",E18)</f>
        <v>Vyplň údaj</v>
      </c>
      <c r="G125" s="38"/>
      <c r="H125" s="38"/>
      <c r="I125" s="30" t="s">
        <v>37</v>
      </c>
      <c r="J125" s="34" t="str">
        <f>E24</f>
        <v>S-pro servis s.r.o.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0.32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11" customFormat="1" ht="29.28" customHeight="1">
      <c r="A127" s="189"/>
      <c r="B127" s="190"/>
      <c r="C127" s="191" t="s">
        <v>122</v>
      </c>
      <c r="D127" s="192" t="s">
        <v>64</v>
      </c>
      <c r="E127" s="192" t="s">
        <v>60</v>
      </c>
      <c r="F127" s="192" t="s">
        <v>61</v>
      </c>
      <c r="G127" s="192" t="s">
        <v>123</v>
      </c>
      <c r="H127" s="192" t="s">
        <v>124</v>
      </c>
      <c r="I127" s="192" t="s">
        <v>125</v>
      </c>
      <c r="J127" s="192" t="s">
        <v>101</v>
      </c>
      <c r="K127" s="193" t="s">
        <v>126</v>
      </c>
      <c r="L127" s="194"/>
      <c r="M127" s="98" t="s">
        <v>1</v>
      </c>
      <c r="N127" s="99" t="s">
        <v>43</v>
      </c>
      <c r="O127" s="99" t="s">
        <v>127</v>
      </c>
      <c r="P127" s="99" t="s">
        <v>128</v>
      </c>
      <c r="Q127" s="99" t="s">
        <v>129</v>
      </c>
      <c r="R127" s="99" t="s">
        <v>130</v>
      </c>
      <c r="S127" s="99" t="s">
        <v>131</v>
      </c>
      <c r="T127" s="100" t="s">
        <v>132</v>
      </c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</row>
    <row r="128" s="2" customFormat="1" ht="22.8" customHeight="1">
      <c r="A128" s="36"/>
      <c r="B128" s="37"/>
      <c r="C128" s="105" t="s">
        <v>133</v>
      </c>
      <c r="D128" s="38"/>
      <c r="E128" s="38"/>
      <c r="F128" s="38"/>
      <c r="G128" s="38"/>
      <c r="H128" s="38"/>
      <c r="I128" s="38"/>
      <c r="J128" s="195">
        <f>BK128</f>
        <v>0</v>
      </c>
      <c r="K128" s="38"/>
      <c r="L128" s="42"/>
      <c r="M128" s="101"/>
      <c r="N128" s="196"/>
      <c r="O128" s="102"/>
      <c r="P128" s="197">
        <f>P129+P176</f>
        <v>0</v>
      </c>
      <c r="Q128" s="102"/>
      <c r="R128" s="197">
        <f>R129+R176</f>
        <v>1021.3374071999998</v>
      </c>
      <c r="S128" s="102"/>
      <c r="T128" s="198">
        <f>T129+T176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78</v>
      </c>
      <c r="AU128" s="15" t="s">
        <v>103</v>
      </c>
      <c r="BK128" s="199">
        <f>BK129+BK176</f>
        <v>0</v>
      </c>
    </row>
    <row r="129" s="12" customFormat="1" ht="25.92" customHeight="1">
      <c r="A129" s="12"/>
      <c r="B129" s="200"/>
      <c r="C129" s="201"/>
      <c r="D129" s="202" t="s">
        <v>78</v>
      </c>
      <c r="E129" s="203" t="s">
        <v>134</v>
      </c>
      <c r="F129" s="203" t="s">
        <v>135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P130+P159+P174</f>
        <v>0</v>
      </c>
      <c r="Q129" s="208"/>
      <c r="R129" s="209">
        <f>R130+R159+R174</f>
        <v>1021.3374071999998</v>
      </c>
      <c r="S129" s="208"/>
      <c r="T129" s="210">
        <f>T130+T159+T174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87</v>
      </c>
      <c r="AT129" s="212" t="s">
        <v>78</v>
      </c>
      <c r="AU129" s="212" t="s">
        <v>79</v>
      </c>
      <c r="AY129" s="211" t="s">
        <v>136</v>
      </c>
      <c r="BK129" s="213">
        <f>BK130+BK159+BK174</f>
        <v>0</v>
      </c>
    </row>
    <row r="130" s="12" customFormat="1" ht="22.8" customHeight="1">
      <c r="A130" s="12"/>
      <c r="B130" s="200"/>
      <c r="C130" s="201"/>
      <c r="D130" s="202" t="s">
        <v>78</v>
      </c>
      <c r="E130" s="214" t="s">
        <v>87</v>
      </c>
      <c r="F130" s="214" t="s">
        <v>137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SUM(P131:P158)</f>
        <v>0</v>
      </c>
      <c r="Q130" s="208"/>
      <c r="R130" s="209">
        <f>SUM(R131:R158)</f>
        <v>0</v>
      </c>
      <c r="S130" s="208"/>
      <c r="T130" s="210">
        <f>SUM(T131:T158)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87</v>
      </c>
      <c r="AT130" s="212" t="s">
        <v>78</v>
      </c>
      <c r="AU130" s="212" t="s">
        <v>87</v>
      </c>
      <c r="AY130" s="211" t="s">
        <v>136</v>
      </c>
      <c r="BK130" s="213">
        <f>SUM(BK131:BK158)</f>
        <v>0</v>
      </c>
    </row>
    <row r="131" s="2" customFormat="1" ht="24.15" customHeight="1">
      <c r="A131" s="36"/>
      <c r="B131" s="37"/>
      <c r="C131" s="216" t="s">
        <v>87</v>
      </c>
      <c r="D131" s="216" t="s">
        <v>138</v>
      </c>
      <c r="E131" s="217" t="s">
        <v>152</v>
      </c>
      <c r="F131" s="218" t="s">
        <v>153</v>
      </c>
      <c r="G131" s="219" t="s">
        <v>149</v>
      </c>
      <c r="H131" s="220">
        <v>2</v>
      </c>
      <c r="I131" s="221"/>
      <c r="J131" s="222">
        <f>ROUND(I131*H131,2)</f>
        <v>0</v>
      </c>
      <c r="K131" s="218" t="s">
        <v>142</v>
      </c>
      <c r="L131" s="42"/>
      <c r="M131" s="223" t="s">
        <v>1</v>
      </c>
      <c r="N131" s="224" t="s">
        <v>44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143</v>
      </c>
      <c r="AT131" s="227" t="s">
        <v>138</v>
      </c>
      <c r="AU131" s="227" t="s">
        <v>89</v>
      </c>
      <c r="AY131" s="15" t="s">
        <v>136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87</v>
      </c>
      <c r="BK131" s="228">
        <f>ROUND(I131*H131,2)</f>
        <v>0</v>
      </c>
      <c r="BL131" s="15" t="s">
        <v>143</v>
      </c>
      <c r="BM131" s="227" t="s">
        <v>472</v>
      </c>
    </row>
    <row r="132" s="2" customFormat="1" ht="16.5" customHeight="1">
      <c r="A132" s="36"/>
      <c r="B132" s="37"/>
      <c r="C132" s="216" t="s">
        <v>89</v>
      </c>
      <c r="D132" s="216" t="s">
        <v>138</v>
      </c>
      <c r="E132" s="217" t="s">
        <v>159</v>
      </c>
      <c r="F132" s="218" t="s">
        <v>160</v>
      </c>
      <c r="G132" s="219" t="s">
        <v>149</v>
      </c>
      <c r="H132" s="220">
        <v>2</v>
      </c>
      <c r="I132" s="221"/>
      <c r="J132" s="222">
        <f>ROUND(I132*H132,2)</f>
        <v>0</v>
      </c>
      <c r="K132" s="218" t="s">
        <v>142</v>
      </c>
      <c r="L132" s="42"/>
      <c r="M132" s="223" t="s">
        <v>1</v>
      </c>
      <c r="N132" s="224" t="s">
        <v>44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143</v>
      </c>
      <c r="AT132" s="227" t="s">
        <v>138</v>
      </c>
      <c r="AU132" s="227" t="s">
        <v>89</v>
      </c>
      <c r="AY132" s="15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87</v>
      </c>
      <c r="BK132" s="228">
        <f>ROUND(I132*H132,2)</f>
        <v>0</v>
      </c>
      <c r="BL132" s="15" t="s">
        <v>143</v>
      </c>
      <c r="BM132" s="227" t="s">
        <v>473</v>
      </c>
    </row>
    <row r="133" s="2" customFormat="1" ht="33" customHeight="1">
      <c r="A133" s="36"/>
      <c r="B133" s="37"/>
      <c r="C133" s="216" t="s">
        <v>151</v>
      </c>
      <c r="D133" s="216" t="s">
        <v>138</v>
      </c>
      <c r="E133" s="217" t="s">
        <v>168</v>
      </c>
      <c r="F133" s="218" t="s">
        <v>169</v>
      </c>
      <c r="G133" s="219" t="s">
        <v>170</v>
      </c>
      <c r="H133" s="220">
        <v>56.43</v>
      </c>
      <c r="I133" s="221"/>
      <c r="J133" s="222">
        <f>ROUND(I133*H133,2)</f>
        <v>0</v>
      </c>
      <c r="K133" s="218" t="s">
        <v>142</v>
      </c>
      <c r="L133" s="42"/>
      <c r="M133" s="223" t="s">
        <v>1</v>
      </c>
      <c r="N133" s="224" t="s">
        <v>44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143</v>
      </c>
      <c r="AT133" s="227" t="s">
        <v>138</v>
      </c>
      <c r="AU133" s="227" t="s">
        <v>89</v>
      </c>
      <c r="AY133" s="15" t="s">
        <v>136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87</v>
      </c>
      <c r="BK133" s="228">
        <f>ROUND(I133*H133,2)</f>
        <v>0</v>
      </c>
      <c r="BL133" s="15" t="s">
        <v>143</v>
      </c>
      <c r="BM133" s="227" t="s">
        <v>474</v>
      </c>
    </row>
    <row r="134" s="2" customFormat="1">
      <c r="A134" s="36"/>
      <c r="B134" s="37"/>
      <c r="C134" s="38"/>
      <c r="D134" s="231" t="s">
        <v>172</v>
      </c>
      <c r="E134" s="38"/>
      <c r="F134" s="241" t="s">
        <v>173</v>
      </c>
      <c r="G134" s="38"/>
      <c r="H134" s="38"/>
      <c r="I134" s="242"/>
      <c r="J134" s="38"/>
      <c r="K134" s="38"/>
      <c r="L134" s="42"/>
      <c r="M134" s="243"/>
      <c r="N134" s="244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172</v>
      </c>
      <c r="AU134" s="15" t="s">
        <v>89</v>
      </c>
    </row>
    <row r="135" s="2" customFormat="1" ht="33" customHeight="1">
      <c r="A135" s="36"/>
      <c r="B135" s="37"/>
      <c r="C135" s="216" t="s">
        <v>143</v>
      </c>
      <c r="D135" s="216" t="s">
        <v>138</v>
      </c>
      <c r="E135" s="217" t="s">
        <v>175</v>
      </c>
      <c r="F135" s="218" t="s">
        <v>176</v>
      </c>
      <c r="G135" s="219" t="s">
        <v>170</v>
      </c>
      <c r="H135" s="220">
        <v>108.107</v>
      </c>
      <c r="I135" s="221"/>
      <c r="J135" s="222">
        <f>ROUND(I135*H135,2)</f>
        <v>0</v>
      </c>
      <c r="K135" s="218" t="s">
        <v>142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143</v>
      </c>
      <c r="AT135" s="227" t="s">
        <v>138</v>
      </c>
      <c r="AU135" s="227" t="s">
        <v>89</v>
      </c>
      <c r="AY135" s="15" t="s">
        <v>136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143</v>
      </c>
      <c r="BM135" s="227" t="s">
        <v>475</v>
      </c>
    </row>
    <row r="136" s="2" customFormat="1" ht="33" customHeight="1">
      <c r="A136" s="36"/>
      <c r="B136" s="37"/>
      <c r="C136" s="216" t="s">
        <v>158</v>
      </c>
      <c r="D136" s="216" t="s">
        <v>138</v>
      </c>
      <c r="E136" s="217" t="s">
        <v>175</v>
      </c>
      <c r="F136" s="218" t="s">
        <v>176</v>
      </c>
      <c r="G136" s="219" t="s">
        <v>170</v>
      </c>
      <c r="H136" s="220">
        <v>144.143</v>
      </c>
      <c r="I136" s="221"/>
      <c r="J136" s="222">
        <f>ROUND(I136*H136,2)</f>
        <v>0</v>
      </c>
      <c r="K136" s="218" t="s">
        <v>142</v>
      </c>
      <c r="L136" s="42"/>
      <c r="M136" s="223" t="s">
        <v>1</v>
      </c>
      <c r="N136" s="224" t="s">
        <v>44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143</v>
      </c>
      <c r="AT136" s="227" t="s">
        <v>138</v>
      </c>
      <c r="AU136" s="227" t="s">
        <v>89</v>
      </c>
      <c r="AY136" s="15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87</v>
      </c>
      <c r="BK136" s="228">
        <f>ROUND(I136*H136,2)</f>
        <v>0</v>
      </c>
      <c r="BL136" s="15" t="s">
        <v>143</v>
      </c>
      <c r="BM136" s="227" t="s">
        <v>476</v>
      </c>
    </row>
    <row r="137" s="2" customFormat="1">
      <c r="A137" s="36"/>
      <c r="B137" s="37"/>
      <c r="C137" s="38"/>
      <c r="D137" s="231" t="s">
        <v>172</v>
      </c>
      <c r="E137" s="38"/>
      <c r="F137" s="241" t="s">
        <v>181</v>
      </c>
      <c r="G137" s="38"/>
      <c r="H137" s="38"/>
      <c r="I137" s="242"/>
      <c r="J137" s="38"/>
      <c r="K137" s="38"/>
      <c r="L137" s="42"/>
      <c r="M137" s="243"/>
      <c r="N137" s="244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172</v>
      </c>
      <c r="AU137" s="15" t="s">
        <v>89</v>
      </c>
    </row>
    <row r="138" s="13" customFormat="1">
      <c r="A138" s="13"/>
      <c r="B138" s="229"/>
      <c r="C138" s="230"/>
      <c r="D138" s="231" t="s">
        <v>145</v>
      </c>
      <c r="E138" s="232" t="s">
        <v>1</v>
      </c>
      <c r="F138" s="233" t="s">
        <v>477</v>
      </c>
      <c r="G138" s="230"/>
      <c r="H138" s="234">
        <v>144.143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145</v>
      </c>
      <c r="AU138" s="240" t="s">
        <v>89</v>
      </c>
      <c r="AV138" s="13" t="s">
        <v>89</v>
      </c>
      <c r="AW138" s="13" t="s">
        <v>36</v>
      </c>
      <c r="AX138" s="13" t="s">
        <v>87</v>
      </c>
      <c r="AY138" s="240" t="s">
        <v>136</v>
      </c>
    </row>
    <row r="139" s="2" customFormat="1" ht="33" customHeight="1">
      <c r="A139" s="36"/>
      <c r="B139" s="37"/>
      <c r="C139" s="216" t="s">
        <v>162</v>
      </c>
      <c r="D139" s="216" t="s">
        <v>138</v>
      </c>
      <c r="E139" s="217" t="s">
        <v>193</v>
      </c>
      <c r="F139" s="218" t="s">
        <v>194</v>
      </c>
      <c r="G139" s="219" t="s">
        <v>170</v>
      </c>
      <c r="H139" s="220">
        <v>112.86</v>
      </c>
      <c r="I139" s="221"/>
      <c r="J139" s="222">
        <f>ROUND(I139*H139,2)</f>
        <v>0</v>
      </c>
      <c r="K139" s="218" t="s">
        <v>142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143</v>
      </c>
      <c r="AT139" s="227" t="s">
        <v>138</v>
      </c>
      <c r="AU139" s="227" t="s">
        <v>89</v>
      </c>
      <c r="AY139" s="15" t="s">
        <v>136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143</v>
      </c>
      <c r="BM139" s="227" t="s">
        <v>478</v>
      </c>
    </row>
    <row r="140" s="2" customFormat="1">
      <c r="A140" s="36"/>
      <c r="B140" s="37"/>
      <c r="C140" s="38"/>
      <c r="D140" s="231" t="s">
        <v>172</v>
      </c>
      <c r="E140" s="38"/>
      <c r="F140" s="241" t="s">
        <v>196</v>
      </c>
      <c r="G140" s="38"/>
      <c r="H140" s="38"/>
      <c r="I140" s="242"/>
      <c r="J140" s="38"/>
      <c r="K140" s="38"/>
      <c r="L140" s="42"/>
      <c r="M140" s="243"/>
      <c r="N140" s="244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172</v>
      </c>
      <c r="AU140" s="15" t="s">
        <v>89</v>
      </c>
    </row>
    <row r="141" s="13" customFormat="1">
      <c r="A141" s="13"/>
      <c r="B141" s="229"/>
      <c r="C141" s="230"/>
      <c r="D141" s="231" t="s">
        <v>145</v>
      </c>
      <c r="E141" s="232" t="s">
        <v>1</v>
      </c>
      <c r="F141" s="233" t="s">
        <v>479</v>
      </c>
      <c r="G141" s="230"/>
      <c r="H141" s="234">
        <v>112.86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145</v>
      </c>
      <c r="AU141" s="240" t="s">
        <v>89</v>
      </c>
      <c r="AV141" s="13" t="s">
        <v>89</v>
      </c>
      <c r="AW141" s="13" t="s">
        <v>36</v>
      </c>
      <c r="AX141" s="13" t="s">
        <v>87</v>
      </c>
      <c r="AY141" s="240" t="s">
        <v>136</v>
      </c>
    </row>
    <row r="142" s="2" customFormat="1" ht="33" customHeight="1">
      <c r="A142" s="36"/>
      <c r="B142" s="37"/>
      <c r="C142" s="216" t="s">
        <v>167</v>
      </c>
      <c r="D142" s="216" t="s">
        <v>138</v>
      </c>
      <c r="E142" s="217" t="s">
        <v>199</v>
      </c>
      <c r="F142" s="218" t="s">
        <v>200</v>
      </c>
      <c r="G142" s="219" t="s">
        <v>170</v>
      </c>
      <c r="H142" s="220">
        <v>51.677</v>
      </c>
      <c r="I142" s="221"/>
      <c r="J142" s="222">
        <f>ROUND(I142*H142,2)</f>
        <v>0</v>
      </c>
      <c r="K142" s="218" t="s">
        <v>142</v>
      </c>
      <c r="L142" s="42"/>
      <c r="M142" s="223" t="s">
        <v>1</v>
      </c>
      <c r="N142" s="224" t="s">
        <v>44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143</v>
      </c>
      <c r="AT142" s="227" t="s">
        <v>138</v>
      </c>
      <c r="AU142" s="227" t="s">
        <v>89</v>
      </c>
      <c r="AY142" s="15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87</v>
      </c>
      <c r="BK142" s="228">
        <f>ROUND(I142*H142,2)</f>
        <v>0</v>
      </c>
      <c r="BL142" s="15" t="s">
        <v>143</v>
      </c>
      <c r="BM142" s="227" t="s">
        <v>480</v>
      </c>
    </row>
    <row r="143" s="13" customFormat="1">
      <c r="A143" s="13"/>
      <c r="B143" s="229"/>
      <c r="C143" s="230"/>
      <c r="D143" s="231" t="s">
        <v>145</v>
      </c>
      <c r="E143" s="232" t="s">
        <v>1</v>
      </c>
      <c r="F143" s="233" t="s">
        <v>481</v>
      </c>
      <c r="G143" s="230"/>
      <c r="H143" s="234">
        <v>51.677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145</v>
      </c>
      <c r="AU143" s="240" t="s">
        <v>89</v>
      </c>
      <c r="AV143" s="13" t="s">
        <v>89</v>
      </c>
      <c r="AW143" s="13" t="s">
        <v>36</v>
      </c>
      <c r="AX143" s="13" t="s">
        <v>87</v>
      </c>
      <c r="AY143" s="240" t="s">
        <v>136</v>
      </c>
    </row>
    <row r="144" s="2" customFormat="1" ht="33" customHeight="1">
      <c r="A144" s="36"/>
      <c r="B144" s="37"/>
      <c r="C144" s="216" t="s">
        <v>174</v>
      </c>
      <c r="D144" s="216" t="s">
        <v>138</v>
      </c>
      <c r="E144" s="217" t="s">
        <v>199</v>
      </c>
      <c r="F144" s="218" t="s">
        <v>200</v>
      </c>
      <c r="G144" s="219" t="s">
        <v>170</v>
      </c>
      <c r="H144" s="220">
        <v>144.143</v>
      </c>
      <c r="I144" s="221"/>
      <c r="J144" s="222">
        <f>ROUND(I144*H144,2)</f>
        <v>0</v>
      </c>
      <c r="K144" s="218" t="s">
        <v>142</v>
      </c>
      <c r="L144" s="42"/>
      <c r="M144" s="223" t="s">
        <v>1</v>
      </c>
      <c r="N144" s="224" t="s">
        <v>44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143</v>
      </c>
      <c r="AT144" s="227" t="s">
        <v>138</v>
      </c>
      <c r="AU144" s="227" t="s">
        <v>89</v>
      </c>
      <c r="AY144" s="15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87</v>
      </c>
      <c r="BK144" s="228">
        <f>ROUND(I144*H144,2)</f>
        <v>0</v>
      </c>
      <c r="BL144" s="15" t="s">
        <v>143</v>
      </c>
      <c r="BM144" s="227" t="s">
        <v>482</v>
      </c>
    </row>
    <row r="145" s="2" customFormat="1">
      <c r="A145" s="36"/>
      <c r="B145" s="37"/>
      <c r="C145" s="38"/>
      <c r="D145" s="231" t="s">
        <v>172</v>
      </c>
      <c r="E145" s="38"/>
      <c r="F145" s="241" t="s">
        <v>483</v>
      </c>
      <c r="G145" s="38"/>
      <c r="H145" s="38"/>
      <c r="I145" s="242"/>
      <c r="J145" s="38"/>
      <c r="K145" s="38"/>
      <c r="L145" s="42"/>
      <c r="M145" s="243"/>
      <c r="N145" s="244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172</v>
      </c>
      <c r="AU145" s="15" t="s">
        <v>89</v>
      </c>
    </row>
    <row r="146" s="13" customFormat="1">
      <c r="A146" s="13"/>
      <c r="B146" s="229"/>
      <c r="C146" s="230"/>
      <c r="D146" s="231" t="s">
        <v>145</v>
      </c>
      <c r="E146" s="232" t="s">
        <v>1</v>
      </c>
      <c r="F146" s="233" t="s">
        <v>484</v>
      </c>
      <c r="G146" s="230"/>
      <c r="H146" s="234">
        <v>144.143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145</v>
      </c>
      <c r="AU146" s="240" t="s">
        <v>89</v>
      </c>
      <c r="AV146" s="13" t="s">
        <v>89</v>
      </c>
      <c r="AW146" s="13" t="s">
        <v>36</v>
      </c>
      <c r="AX146" s="13" t="s">
        <v>87</v>
      </c>
      <c r="AY146" s="240" t="s">
        <v>136</v>
      </c>
    </row>
    <row r="147" s="2" customFormat="1" ht="24.15" customHeight="1">
      <c r="A147" s="36"/>
      <c r="B147" s="37"/>
      <c r="C147" s="216" t="s">
        <v>179</v>
      </c>
      <c r="D147" s="216" t="s">
        <v>138</v>
      </c>
      <c r="E147" s="217" t="s">
        <v>205</v>
      </c>
      <c r="F147" s="218" t="s">
        <v>206</v>
      </c>
      <c r="G147" s="219" t="s">
        <v>170</v>
      </c>
      <c r="H147" s="220">
        <v>56.43</v>
      </c>
      <c r="I147" s="221"/>
      <c r="J147" s="222">
        <f>ROUND(I147*H147,2)</f>
        <v>0</v>
      </c>
      <c r="K147" s="218" t="s">
        <v>142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143</v>
      </c>
      <c r="AT147" s="227" t="s">
        <v>138</v>
      </c>
      <c r="AU147" s="227" t="s">
        <v>89</v>
      </c>
      <c r="AY147" s="15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143</v>
      </c>
      <c r="BM147" s="227" t="s">
        <v>485</v>
      </c>
    </row>
    <row r="148" s="2" customFormat="1">
      <c r="A148" s="36"/>
      <c r="B148" s="37"/>
      <c r="C148" s="38"/>
      <c r="D148" s="231" t="s">
        <v>172</v>
      </c>
      <c r="E148" s="38"/>
      <c r="F148" s="241" t="s">
        <v>208</v>
      </c>
      <c r="G148" s="38"/>
      <c r="H148" s="38"/>
      <c r="I148" s="242"/>
      <c r="J148" s="38"/>
      <c r="K148" s="38"/>
      <c r="L148" s="42"/>
      <c r="M148" s="243"/>
      <c r="N148" s="244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172</v>
      </c>
      <c r="AU148" s="15" t="s">
        <v>89</v>
      </c>
    </row>
    <row r="149" s="2" customFormat="1" ht="24.15" customHeight="1">
      <c r="A149" s="36"/>
      <c r="B149" s="37"/>
      <c r="C149" s="216" t="s">
        <v>183</v>
      </c>
      <c r="D149" s="216" t="s">
        <v>138</v>
      </c>
      <c r="E149" s="217" t="s">
        <v>210</v>
      </c>
      <c r="F149" s="218" t="s">
        <v>211</v>
      </c>
      <c r="G149" s="219" t="s">
        <v>170</v>
      </c>
      <c r="H149" s="220">
        <v>56.43</v>
      </c>
      <c r="I149" s="221"/>
      <c r="J149" s="222">
        <f>ROUND(I149*H149,2)</f>
        <v>0</v>
      </c>
      <c r="K149" s="218" t="s">
        <v>142</v>
      </c>
      <c r="L149" s="42"/>
      <c r="M149" s="223" t="s">
        <v>1</v>
      </c>
      <c r="N149" s="224" t="s">
        <v>44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143</v>
      </c>
      <c r="AT149" s="227" t="s">
        <v>138</v>
      </c>
      <c r="AU149" s="227" t="s">
        <v>89</v>
      </c>
      <c r="AY149" s="15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87</v>
      </c>
      <c r="BK149" s="228">
        <f>ROUND(I149*H149,2)</f>
        <v>0</v>
      </c>
      <c r="BL149" s="15" t="s">
        <v>143</v>
      </c>
      <c r="BM149" s="227" t="s">
        <v>486</v>
      </c>
    </row>
    <row r="150" s="2" customFormat="1" ht="16.5" customHeight="1">
      <c r="A150" s="36"/>
      <c r="B150" s="37"/>
      <c r="C150" s="216" t="s">
        <v>187</v>
      </c>
      <c r="D150" s="216" t="s">
        <v>138</v>
      </c>
      <c r="E150" s="217" t="s">
        <v>214</v>
      </c>
      <c r="F150" s="218" t="s">
        <v>215</v>
      </c>
      <c r="G150" s="219" t="s">
        <v>170</v>
      </c>
      <c r="H150" s="220">
        <v>108.107</v>
      </c>
      <c r="I150" s="221"/>
      <c r="J150" s="222">
        <f>ROUND(I150*H150,2)</f>
        <v>0</v>
      </c>
      <c r="K150" s="218" t="s">
        <v>142</v>
      </c>
      <c r="L150" s="42"/>
      <c r="M150" s="223" t="s">
        <v>1</v>
      </c>
      <c r="N150" s="224" t="s">
        <v>44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143</v>
      </c>
      <c r="AT150" s="227" t="s">
        <v>138</v>
      </c>
      <c r="AU150" s="227" t="s">
        <v>89</v>
      </c>
      <c r="AY150" s="15" t="s">
        <v>136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87</v>
      </c>
      <c r="BK150" s="228">
        <f>ROUND(I150*H150,2)</f>
        <v>0</v>
      </c>
      <c r="BL150" s="15" t="s">
        <v>143</v>
      </c>
      <c r="BM150" s="227" t="s">
        <v>487</v>
      </c>
    </row>
    <row r="151" s="13" customFormat="1">
      <c r="A151" s="13"/>
      <c r="B151" s="229"/>
      <c r="C151" s="230"/>
      <c r="D151" s="231" t="s">
        <v>145</v>
      </c>
      <c r="E151" s="232" t="s">
        <v>1</v>
      </c>
      <c r="F151" s="233" t="s">
        <v>488</v>
      </c>
      <c r="G151" s="230"/>
      <c r="H151" s="234">
        <v>108.107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145</v>
      </c>
      <c r="AU151" s="240" t="s">
        <v>89</v>
      </c>
      <c r="AV151" s="13" t="s">
        <v>89</v>
      </c>
      <c r="AW151" s="13" t="s">
        <v>36</v>
      </c>
      <c r="AX151" s="13" t="s">
        <v>87</v>
      </c>
      <c r="AY151" s="240" t="s">
        <v>136</v>
      </c>
    </row>
    <row r="152" s="2" customFormat="1" ht="24.15" customHeight="1">
      <c r="A152" s="36"/>
      <c r="B152" s="37"/>
      <c r="C152" s="216" t="s">
        <v>192</v>
      </c>
      <c r="D152" s="216" t="s">
        <v>138</v>
      </c>
      <c r="E152" s="217" t="s">
        <v>489</v>
      </c>
      <c r="F152" s="218" t="s">
        <v>490</v>
      </c>
      <c r="G152" s="219" t="s">
        <v>244</v>
      </c>
      <c r="H152" s="220">
        <v>144.143</v>
      </c>
      <c r="I152" s="221"/>
      <c r="J152" s="222">
        <f>ROUND(I152*H152,2)</f>
        <v>0</v>
      </c>
      <c r="K152" s="218" t="s">
        <v>142</v>
      </c>
      <c r="L152" s="42"/>
      <c r="M152" s="223" t="s">
        <v>1</v>
      </c>
      <c r="N152" s="224" t="s">
        <v>44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143</v>
      </c>
      <c r="AT152" s="227" t="s">
        <v>138</v>
      </c>
      <c r="AU152" s="227" t="s">
        <v>89</v>
      </c>
      <c r="AY152" s="15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87</v>
      </c>
      <c r="BK152" s="228">
        <f>ROUND(I152*H152,2)</f>
        <v>0</v>
      </c>
      <c r="BL152" s="15" t="s">
        <v>143</v>
      </c>
      <c r="BM152" s="227" t="s">
        <v>491</v>
      </c>
    </row>
    <row r="153" s="2" customFormat="1">
      <c r="A153" s="36"/>
      <c r="B153" s="37"/>
      <c r="C153" s="38"/>
      <c r="D153" s="231" t="s">
        <v>172</v>
      </c>
      <c r="E153" s="38"/>
      <c r="F153" s="241" t="s">
        <v>297</v>
      </c>
      <c r="G153" s="38"/>
      <c r="H153" s="38"/>
      <c r="I153" s="242"/>
      <c r="J153" s="38"/>
      <c r="K153" s="38"/>
      <c r="L153" s="42"/>
      <c r="M153" s="243"/>
      <c r="N153" s="24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172</v>
      </c>
      <c r="AU153" s="15" t="s">
        <v>89</v>
      </c>
    </row>
    <row r="154" s="13" customFormat="1">
      <c r="A154" s="13"/>
      <c r="B154" s="229"/>
      <c r="C154" s="230"/>
      <c r="D154" s="231" t="s">
        <v>145</v>
      </c>
      <c r="E154" s="232" t="s">
        <v>1</v>
      </c>
      <c r="F154" s="233" t="s">
        <v>484</v>
      </c>
      <c r="G154" s="230"/>
      <c r="H154" s="234">
        <v>144.143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145</v>
      </c>
      <c r="AU154" s="240" t="s">
        <v>89</v>
      </c>
      <c r="AV154" s="13" t="s">
        <v>89</v>
      </c>
      <c r="AW154" s="13" t="s">
        <v>36</v>
      </c>
      <c r="AX154" s="13" t="s">
        <v>87</v>
      </c>
      <c r="AY154" s="240" t="s">
        <v>136</v>
      </c>
    </row>
    <row r="155" s="2" customFormat="1" ht="24.15" customHeight="1">
      <c r="A155" s="36"/>
      <c r="B155" s="37"/>
      <c r="C155" s="216" t="s">
        <v>198</v>
      </c>
      <c r="D155" s="216" t="s">
        <v>138</v>
      </c>
      <c r="E155" s="217" t="s">
        <v>221</v>
      </c>
      <c r="F155" s="218" t="s">
        <v>222</v>
      </c>
      <c r="G155" s="219" t="s">
        <v>170</v>
      </c>
      <c r="H155" s="220">
        <v>110.551</v>
      </c>
      <c r="I155" s="221"/>
      <c r="J155" s="222">
        <f>ROUND(I155*H155,2)</f>
        <v>0</v>
      </c>
      <c r="K155" s="218" t="s">
        <v>142</v>
      </c>
      <c r="L155" s="42"/>
      <c r="M155" s="223" t="s">
        <v>1</v>
      </c>
      <c r="N155" s="224" t="s">
        <v>44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143</v>
      </c>
      <c r="AT155" s="227" t="s">
        <v>138</v>
      </c>
      <c r="AU155" s="227" t="s">
        <v>89</v>
      </c>
      <c r="AY155" s="15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87</v>
      </c>
      <c r="BK155" s="228">
        <f>ROUND(I155*H155,2)</f>
        <v>0</v>
      </c>
      <c r="BL155" s="15" t="s">
        <v>143</v>
      </c>
      <c r="BM155" s="227" t="s">
        <v>492</v>
      </c>
    </row>
    <row r="156" s="13" customFormat="1">
      <c r="A156" s="13"/>
      <c r="B156" s="229"/>
      <c r="C156" s="230"/>
      <c r="D156" s="231" t="s">
        <v>145</v>
      </c>
      <c r="E156" s="232" t="s">
        <v>1</v>
      </c>
      <c r="F156" s="233" t="s">
        <v>493</v>
      </c>
      <c r="G156" s="230"/>
      <c r="H156" s="234">
        <v>110.551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145</v>
      </c>
      <c r="AU156" s="240" t="s">
        <v>89</v>
      </c>
      <c r="AV156" s="13" t="s">
        <v>89</v>
      </c>
      <c r="AW156" s="13" t="s">
        <v>36</v>
      </c>
      <c r="AX156" s="13" t="s">
        <v>87</v>
      </c>
      <c r="AY156" s="240" t="s">
        <v>136</v>
      </c>
    </row>
    <row r="157" s="2" customFormat="1" ht="24.15" customHeight="1">
      <c r="A157" s="36"/>
      <c r="B157" s="37"/>
      <c r="C157" s="216" t="s">
        <v>203</v>
      </c>
      <c r="D157" s="216" t="s">
        <v>138</v>
      </c>
      <c r="E157" s="217" t="s">
        <v>226</v>
      </c>
      <c r="F157" s="218" t="s">
        <v>227</v>
      </c>
      <c r="G157" s="219" t="s">
        <v>141</v>
      </c>
      <c r="H157" s="220">
        <v>737.00599999999997</v>
      </c>
      <c r="I157" s="221"/>
      <c r="J157" s="222">
        <f>ROUND(I157*H157,2)</f>
        <v>0</v>
      </c>
      <c r="K157" s="218" t="s">
        <v>142</v>
      </c>
      <c r="L157" s="42"/>
      <c r="M157" s="223" t="s">
        <v>1</v>
      </c>
      <c r="N157" s="224" t="s">
        <v>44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143</v>
      </c>
      <c r="AT157" s="227" t="s">
        <v>138</v>
      </c>
      <c r="AU157" s="227" t="s">
        <v>89</v>
      </c>
      <c r="AY157" s="15" t="s">
        <v>136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87</v>
      </c>
      <c r="BK157" s="228">
        <f>ROUND(I157*H157,2)</f>
        <v>0</v>
      </c>
      <c r="BL157" s="15" t="s">
        <v>143</v>
      </c>
      <c r="BM157" s="227" t="s">
        <v>494</v>
      </c>
    </row>
    <row r="158" s="13" customFormat="1">
      <c r="A158" s="13"/>
      <c r="B158" s="229"/>
      <c r="C158" s="230"/>
      <c r="D158" s="231" t="s">
        <v>145</v>
      </c>
      <c r="E158" s="232" t="s">
        <v>1</v>
      </c>
      <c r="F158" s="233" t="s">
        <v>495</v>
      </c>
      <c r="G158" s="230"/>
      <c r="H158" s="234">
        <v>737.00599999999997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145</v>
      </c>
      <c r="AU158" s="240" t="s">
        <v>89</v>
      </c>
      <c r="AV158" s="13" t="s">
        <v>89</v>
      </c>
      <c r="AW158" s="13" t="s">
        <v>36</v>
      </c>
      <c r="AX158" s="13" t="s">
        <v>87</v>
      </c>
      <c r="AY158" s="240" t="s">
        <v>136</v>
      </c>
    </row>
    <row r="159" s="12" customFormat="1" ht="22.8" customHeight="1">
      <c r="A159" s="12"/>
      <c r="B159" s="200"/>
      <c r="C159" s="201"/>
      <c r="D159" s="202" t="s">
        <v>78</v>
      </c>
      <c r="E159" s="214" t="s">
        <v>158</v>
      </c>
      <c r="F159" s="214" t="s">
        <v>276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SUM(P160:P173)</f>
        <v>0</v>
      </c>
      <c r="Q159" s="208"/>
      <c r="R159" s="209">
        <f>SUM(R160:R173)</f>
        <v>1021.3374071999998</v>
      </c>
      <c r="S159" s="208"/>
      <c r="T159" s="210">
        <f>SUM(T160:T173)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87</v>
      </c>
      <c r="AT159" s="212" t="s">
        <v>78</v>
      </c>
      <c r="AU159" s="212" t="s">
        <v>87</v>
      </c>
      <c r="AY159" s="211" t="s">
        <v>136</v>
      </c>
      <c r="BK159" s="213">
        <f>SUM(BK160:BK173)</f>
        <v>0</v>
      </c>
    </row>
    <row r="160" s="2" customFormat="1" ht="16.5" customHeight="1">
      <c r="A160" s="36"/>
      <c r="B160" s="37"/>
      <c r="C160" s="216" t="s">
        <v>8</v>
      </c>
      <c r="D160" s="216" t="s">
        <v>138</v>
      </c>
      <c r="E160" s="217" t="s">
        <v>286</v>
      </c>
      <c r="F160" s="218" t="s">
        <v>287</v>
      </c>
      <c r="G160" s="219" t="s">
        <v>141</v>
      </c>
      <c r="H160" s="220">
        <v>693.048</v>
      </c>
      <c r="I160" s="221"/>
      <c r="J160" s="222">
        <f>ROUND(I160*H160,2)</f>
        <v>0</v>
      </c>
      <c r="K160" s="218" t="s">
        <v>142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0.34499999999999997</v>
      </c>
      <c r="R160" s="225">
        <f>Q160*H160</f>
        <v>239.10155999999998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143</v>
      </c>
      <c r="AT160" s="227" t="s">
        <v>138</v>
      </c>
      <c r="AU160" s="227" t="s">
        <v>89</v>
      </c>
      <c r="AY160" s="15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143</v>
      </c>
      <c r="BM160" s="227" t="s">
        <v>496</v>
      </c>
    </row>
    <row r="161" s="13" customFormat="1">
      <c r="A161" s="13"/>
      <c r="B161" s="229"/>
      <c r="C161" s="230"/>
      <c r="D161" s="231" t="s">
        <v>145</v>
      </c>
      <c r="E161" s="232" t="s">
        <v>1</v>
      </c>
      <c r="F161" s="233" t="s">
        <v>497</v>
      </c>
      <c r="G161" s="230"/>
      <c r="H161" s="234">
        <v>693.048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145</v>
      </c>
      <c r="AU161" s="240" t="s">
        <v>89</v>
      </c>
      <c r="AV161" s="13" t="s">
        <v>89</v>
      </c>
      <c r="AW161" s="13" t="s">
        <v>36</v>
      </c>
      <c r="AX161" s="13" t="s">
        <v>87</v>
      </c>
      <c r="AY161" s="240" t="s">
        <v>136</v>
      </c>
    </row>
    <row r="162" s="2" customFormat="1" ht="16.5" customHeight="1">
      <c r="A162" s="36"/>
      <c r="B162" s="37"/>
      <c r="C162" s="216" t="s">
        <v>209</v>
      </c>
      <c r="D162" s="216" t="s">
        <v>138</v>
      </c>
      <c r="E162" s="217" t="s">
        <v>286</v>
      </c>
      <c r="F162" s="218" t="s">
        <v>287</v>
      </c>
      <c r="G162" s="219" t="s">
        <v>141</v>
      </c>
      <c r="H162" s="220">
        <v>737.00599999999997</v>
      </c>
      <c r="I162" s="221"/>
      <c r="J162" s="222">
        <f>ROUND(I162*H162,2)</f>
        <v>0</v>
      </c>
      <c r="K162" s="218" t="s">
        <v>142</v>
      </c>
      <c r="L162" s="42"/>
      <c r="M162" s="223" t="s">
        <v>1</v>
      </c>
      <c r="N162" s="224" t="s">
        <v>44</v>
      </c>
      <c r="O162" s="89"/>
      <c r="P162" s="225">
        <f>O162*H162</f>
        <v>0</v>
      </c>
      <c r="Q162" s="225">
        <v>0.34499999999999997</v>
      </c>
      <c r="R162" s="225">
        <f>Q162*H162</f>
        <v>254.26706999999996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143</v>
      </c>
      <c r="AT162" s="227" t="s">
        <v>138</v>
      </c>
      <c r="AU162" s="227" t="s">
        <v>89</v>
      </c>
      <c r="AY162" s="15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87</v>
      </c>
      <c r="BK162" s="228">
        <f>ROUND(I162*H162,2)</f>
        <v>0</v>
      </c>
      <c r="BL162" s="15" t="s">
        <v>143</v>
      </c>
      <c r="BM162" s="227" t="s">
        <v>498</v>
      </c>
    </row>
    <row r="163" s="13" customFormat="1">
      <c r="A163" s="13"/>
      <c r="B163" s="229"/>
      <c r="C163" s="230"/>
      <c r="D163" s="231" t="s">
        <v>145</v>
      </c>
      <c r="E163" s="232" t="s">
        <v>1</v>
      </c>
      <c r="F163" s="233" t="s">
        <v>495</v>
      </c>
      <c r="G163" s="230"/>
      <c r="H163" s="234">
        <v>737.00599999999997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145</v>
      </c>
      <c r="AU163" s="240" t="s">
        <v>89</v>
      </c>
      <c r="AV163" s="13" t="s">
        <v>89</v>
      </c>
      <c r="AW163" s="13" t="s">
        <v>36</v>
      </c>
      <c r="AX163" s="13" t="s">
        <v>87</v>
      </c>
      <c r="AY163" s="240" t="s">
        <v>136</v>
      </c>
    </row>
    <row r="164" s="2" customFormat="1" ht="16.5" customHeight="1">
      <c r="A164" s="36"/>
      <c r="B164" s="37"/>
      <c r="C164" s="216" t="s">
        <v>213</v>
      </c>
      <c r="D164" s="216" t="s">
        <v>138</v>
      </c>
      <c r="E164" s="217" t="s">
        <v>294</v>
      </c>
      <c r="F164" s="218" t="s">
        <v>295</v>
      </c>
      <c r="G164" s="219" t="s">
        <v>141</v>
      </c>
      <c r="H164" s="220">
        <v>720.89499999999998</v>
      </c>
      <c r="I164" s="221"/>
      <c r="J164" s="222">
        <f>ROUND(I164*H164,2)</f>
        <v>0</v>
      </c>
      <c r="K164" s="218" t="s">
        <v>142</v>
      </c>
      <c r="L164" s="42"/>
      <c r="M164" s="223" t="s">
        <v>1</v>
      </c>
      <c r="N164" s="224" t="s">
        <v>44</v>
      </c>
      <c r="O164" s="89"/>
      <c r="P164" s="225">
        <f>O164*H164</f>
        <v>0</v>
      </c>
      <c r="Q164" s="225">
        <v>0.46000000000000002</v>
      </c>
      <c r="R164" s="225">
        <f>Q164*H164</f>
        <v>331.61169999999998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143</v>
      </c>
      <c r="AT164" s="227" t="s">
        <v>138</v>
      </c>
      <c r="AU164" s="227" t="s">
        <v>89</v>
      </c>
      <c r="AY164" s="15" t="s">
        <v>136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87</v>
      </c>
      <c r="BK164" s="228">
        <f>ROUND(I164*H164,2)</f>
        <v>0</v>
      </c>
      <c r="BL164" s="15" t="s">
        <v>143</v>
      </c>
      <c r="BM164" s="227" t="s">
        <v>499</v>
      </c>
    </row>
    <row r="165" s="2" customFormat="1">
      <c r="A165" s="36"/>
      <c r="B165" s="37"/>
      <c r="C165" s="38"/>
      <c r="D165" s="231" t="s">
        <v>172</v>
      </c>
      <c r="E165" s="38"/>
      <c r="F165" s="241" t="s">
        <v>297</v>
      </c>
      <c r="G165" s="38"/>
      <c r="H165" s="38"/>
      <c r="I165" s="242"/>
      <c r="J165" s="38"/>
      <c r="K165" s="38"/>
      <c r="L165" s="42"/>
      <c r="M165" s="243"/>
      <c r="N165" s="244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172</v>
      </c>
      <c r="AU165" s="15" t="s">
        <v>89</v>
      </c>
    </row>
    <row r="166" s="13" customFormat="1">
      <c r="A166" s="13"/>
      <c r="B166" s="229"/>
      <c r="C166" s="230"/>
      <c r="D166" s="231" t="s">
        <v>145</v>
      </c>
      <c r="E166" s="232" t="s">
        <v>1</v>
      </c>
      <c r="F166" s="233" t="s">
        <v>500</v>
      </c>
      <c r="G166" s="230"/>
      <c r="H166" s="234">
        <v>720.89499999999998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145</v>
      </c>
      <c r="AU166" s="240" t="s">
        <v>89</v>
      </c>
      <c r="AV166" s="13" t="s">
        <v>89</v>
      </c>
      <c r="AW166" s="13" t="s">
        <v>36</v>
      </c>
      <c r="AX166" s="13" t="s">
        <v>87</v>
      </c>
      <c r="AY166" s="240" t="s">
        <v>136</v>
      </c>
    </row>
    <row r="167" s="2" customFormat="1" ht="16.5" customHeight="1">
      <c r="A167" s="36"/>
      <c r="B167" s="37"/>
      <c r="C167" s="216" t="s">
        <v>218</v>
      </c>
      <c r="D167" s="216" t="s">
        <v>138</v>
      </c>
      <c r="E167" s="217" t="s">
        <v>300</v>
      </c>
      <c r="F167" s="218" t="s">
        <v>301</v>
      </c>
      <c r="G167" s="219" t="s">
        <v>141</v>
      </c>
      <c r="H167" s="220">
        <v>161.03</v>
      </c>
      <c r="I167" s="221"/>
      <c r="J167" s="222">
        <f>ROUND(I167*H167,2)</f>
        <v>0</v>
      </c>
      <c r="K167" s="218" t="s">
        <v>142</v>
      </c>
      <c r="L167" s="42"/>
      <c r="M167" s="223" t="s">
        <v>1</v>
      </c>
      <c r="N167" s="224" t="s">
        <v>44</v>
      </c>
      <c r="O167" s="89"/>
      <c r="P167" s="225">
        <f>O167*H167</f>
        <v>0</v>
      </c>
      <c r="Q167" s="225">
        <v>0.23000000000000001</v>
      </c>
      <c r="R167" s="225">
        <f>Q167*H167</f>
        <v>37.036900000000003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143</v>
      </c>
      <c r="AT167" s="227" t="s">
        <v>138</v>
      </c>
      <c r="AU167" s="227" t="s">
        <v>89</v>
      </c>
      <c r="AY167" s="15" t="s">
        <v>136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143</v>
      </c>
      <c r="BM167" s="227" t="s">
        <v>501</v>
      </c>
    </row>
    <row r="168" s="2" customFormat="1" ht="24.15" customHeight="1">
      <c r="A168" s="36"/>
      <c r="B168" s="37"/>
      <c r="C168" s="216" t="s">
        <v>220</v>
      </c>
      <c r="D168" s="216" t="s">
        <v>138</v>
      </c>
      <c r="E168" s="217" t="s">
        <v>304</v>
      </c>
      <c r="F168" s="218" t="s">
        <v>305</v>
      </c>
      <c r="G168" s="219" t="s">
        <v>141</v>
      </c>
      <c r="H168" s="220">
        <v>570.88</v>
      </c>
      <c r="I168" s="221"/>
      <c r="J168" s="222">
        <f>ROUND(I168*H168,2)</f>
        <v>0</v>
      </c>
      <c r="K168" s="218" t="s">
        <v>142</v>
      </c>
      <c r="L168" s="42"/>
      <c r="M168" s="223" t="s">
        <v>1</v>
      </c>
      <c r="N168" s="224" t="s">
        <v>44</v>
      </c>
      <c r="O168" s="89"/>
      <c r="P168" s="225">
        <f>O168*H168</f>
        <v>0</v>
      </c>
      <c r="Q168" s="225">
        <v>0.019720000000000001</v>
      </c>
      <c r="R168" s="225">
        <f>Q168*H168</f>
        <v>11.257753600000001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143</v>
      </c>
      <c r="AT168" s="227" t="s">
        <v>138</v>
      </c>
      <c r="AU168" s="227" t="s">
        <v>89</v>
      </c>
      <c r="AY168" s="15" t="s">
        <v>136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87</v>
      </c>
      <c r="BK168" s="228">
        <f>ROUND(I168*H168,2)</f>
        <v>0</v>
      </c>
      <c r="BL168" s="15" t="s">
        <v>143</v>
      </c>
      <c r="BM168" s="227" t="s">
        <v>502</v>
      </c>
    </row>
    <row r="169" s="13" customFormat="1">
      <c r="A169" s="13"/>
      <c r="B169" s="229"/>
      <c r="C169" s="230"/>
      <c r="D169" s="231" t="s">
        <v>145</v>
      </c>
      <c r="E169" s="232" t="s">
        <v>1</v>
      </c>
      <c r="F169" s="233" t="s">
        <v>503</v>
      </c>
      <c r="G169" s="230"/>
      <c r="H169" s="234">
        <v>570.88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145</v>
      </c>
      <c r="AU169" s="240" t="s">
        <v>89</v>
      </c>
      <c r="AV169" s="13" t="s">
        <v>89</v>
      </c>
      <c r="AW169" s="13" t="s">
        <v>36</v>
      </c>
      <c r="AX169" s="13" t="s">
        <v>87</v>
      </c>
      <c r="AY169" s="240" t="s">
        <v>136</v>
      </c>
    </row>
    <row r="170" s="2" customFormat="1" ht="24.15" customHeight="1">
      <c r="A170" s="36"/>
      <c r="B170" s="37"/>
      <c r="C170" s="216" t="s">
        <v>225</v>
      </c>
      <c r="D170" s="216" t="s">
        <v>138</v>
      </c>
      <c r="E170" s="217" t="s">
        <v>309</v>
      </c>
      <c r="F170" s="218" t="s">
        <v>310</v>
      </c>
      <c r="G170" s="219" t="s">
        <v>141</v>
      </c>
      <c r="H170" s="220">
        <v>570.88</v>
      </c>
      <c r="I170" s="221"/>
      <c r="J170" s="222">
        <f>ROUND(I170*H170,2)</f>
        <v>0</v>
      </c>
      <c r="K170" s="218" t="s">
        <v>142</v>
      </c>
      <c r="L170" s="42"/>
      <c r="M170" s="223" t="s">
        <v>1</v>
      </c>
      <c r="N170" s="224" t="s">
        <v>44</v>
      </c>
      <c r="O170" s="89"/>
      <c r="P170" s="225">
        <f>O170*H170</f>
        <v>0</v>
      </c>
      <c r="Q170" s="225">
        <v>0.023939999999999999</v>
      </c>
      <c r="R170" s="225">
        <f>Q170*H170</f>
        <v>13.6668672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143</v>
      </c>
      <c r="AT170" s="227" t="s">
        <v>138</v>
      </c>
      <c r="AU170" s="227" t="s">
        <v>89</v>
      </c>
      <c r="AY170" s="15" t="s">
        <v>136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87</v>
      </c>
      <c r="BK170" s="228">
        <f>ROUND(I170*H170,2)</f>
        <v>0</v>
      </c>
      <c r="BL170" s="15" t="s">
        <v>143</v>
      </c>
      <c r="BM170" s="227" t="s">
        <v>504</v>
      </c>
    </row>
    <row r="171" s="13" customFormat="1">
      <c r="A171" s="13"/>
      <c r="B171" s="229"/>
      <c r="C171" s="230"/>
      <c r="D171" s="231" t="s">
        <v>145</v>
      </c>
      <c r="E171" s="232" t="s">
        <v>1</v>
      </c>
      <c r="F171" s="233" t="s">
        <v>503</v>
      </c>
      <c r="G171" s="230"/>
      <c r="H171" s="234">
        <v>570.88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145</v>
      </c>
      <c r="AU171" s="240" t="s">
        <v>89</v>
      </c>
      <c r="AV171" s="13" t="s">
        <v>89</v>
      </c>
      <c r="AW171" s="13" t="s">
        <v>36</v>
      </c>
      <c r="AX171" s="13" t="s">
        <v>87</v>
      </c>
      <c r="AY171" s="240" t="s">
        <v>136</v>
      </c>
    </row>
    <row r="172" s="2" customFormat="1" ht="16.5" customHeight="1">
      <c r="A172" s="36"/>
      <c r="B172" s="37"/>
      <c r="C172" s="216" t="s">
        <v>7</v>
      </c>
      <c r="D172" s="216" t="s">
        <v>138</v>
      </c>
      <c r="E172" s="217" t="s">
        <v>313</v>
      </c>
      <c r="F172" s="218" t="s">
        <v>314</v>
      </c>
      <c r="G172" s="219" t="s">
        <v>141</v>
      </c>
      <c r="H172" s="220">
        <v>592.57299999999998</v>
      </c>
      <c r="I172" s="221"/>
      <c r="J172" s="222">
        <f>ROUND(I172*H172,2)</f>
        <v>0</v>
      </c>
      <c r="K172" s="218" t="s">
        <v>142</v>
      </c>
      <c r="L172" s="42"/>
      <c r="M172" s="223" t="s">
        <v>1</v>
      </c>
      <c r="N172" s="224" t="s">
        <v>44</v>
      </c>
      <c r="O172" s="89"/>
      <c r="P172" s="225">
        <f>O172*H172</f>
        <v>0</v>
      </c>
      <c r="Q172" s="225">
        <v>0.2268</v>
      </c>
      <c r="R172" s="225">
        <f>Q172*H172</f>
        <v>134.3955564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143</v>
      </c>
      <c r="AT172" s="227" t="s">
        <v>138</v>
      </c>
      <c r="AU172" s="227" t="s">
        <v>89</v>
      </c>
      <c r="AY172" s="15" t="s">
        <v>136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87</v>
      </c>
      <c r="BK172" s="228">
        <f>ROUND(I172*H172,2)</f>
        <v>0</v>
      </c>
      <c r="BL172" s="15" t="s">
        <v>143</v>
      </c>
      <c r="BM172" s="227" t="s">
        <v>505</v>
      </c>
    </row>
    <row r="173" s="13" customFormat="1">
      <c r="A173" s="13"/>
      <c r="B173" s="229"/>
      <c r="C173" s="230"/>
      <c r="D173" s="231" t="s">
        <v>145</v>
      </c>
      <c r="E173" s="232" t="s">
        <v>1</v>
      </c>
      <c r="F173" s="233" t="s">
        <v>506</v>
      </c>
      <c r="G173" s="230"/>
      <c r="H173" s="234">
        <v>592.57299999999998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145</v>
      </c>
      <c r="AU173" s="240" t="s">
        <v>89</v>
      </c>
      <c r="AV173" s="13" t="s">
        <v>89</v>
      </c>
      <c r="AW173" s="13" t="s">
        <v>36</v>
      </c>
      <c r="AX173" s="13" t="s">
        <v>87</v>
      </c>
      <c r="AY173" s="240" t="s">
        <v>136</v>
      </c>
    </row>
    <row r="174" s="12" customFormat="1" ht="22.8" customHeight="1">
      <c r="A174" s="12"/>
      <c r="B174" s="200"/>
      <c r="C174" s="201"/>
      <c r="D174" s="202" t="s">
        <v>78</v>
      </c>
      <c r="E174" s="214" t="s">
        <v>392</v>
      </c>
      <c r="F174" s="214" t="s">
        <v>393</v>
      </c>
      <c r="G174" s="201"/>
      <c r="H174" s="201"/>
      <c r="I174" s="204"/>
      <c r="J174" s="215">
        <f>BK174</f>
        <v>0</v>
      </c>
      <c r="K174" s="201"/>
      <c r="L174" s="206"/>
      <c r="M174" s="207"/>
      <c r="N174" s="208"/>
      <c r="O174" s="208"/>
      <c r="P174" s="209">
        <f>P175</f>
        <v>0</v>
      </c>
      <c r="Q174" s="208"/>
      <c r="R174" s="209">
        <f>R175</f>
        <v>0</v>
      </c>
      <c r="S174" s="208"/>
      <c r="T174" s="210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87</v>
      </c>
      <c r="AT174" s="212" t="s">
        <v>78</v>
      </c>
      <c r="AU174" s="212" t="s">
        <v>87</v>
      </c>
      <c r="AY174" s="211" t="s">
        <v>136</v>
      </c>
      <c r="BK174" s="213">
        <f>BK175</f>
        <v>0</v>
      </c>
    </row>
    <row r="175" s="2" customFormat="1" ht="33" customHeight="1">
      <c r="A175" s="36"/>
      <c r="B175" s="37"/>
      <c r="C175" s="216" t="s">
        <v>235</v>
      </c>
      <c r="D175" s="216" t="s">
        <v>138</v>
      </c>
      <c r="E175" s="217" t="s">
        <v>395</v>
      </c>
      <c r="F175" s="218" t="s">
        <v>396</v>
      </c>
      <c r="G175" s="219" t="s">
        <v>244</v>
      </c>
      <c r="H175" s="220">
        <v>1021.337</v>
      </c>
      <c r="I175" s="221"/>
      <c r="J175" s="222">
        <f>ROUND(I175*H175,2)</f>
        <v>0</v>
      </c>
      <c r="K175" s="218" t="s">
        <v>142</v>
      </c>
      <c r="L175" s="42"/>
      <c r="M175" s="223" t="s">
        <v>1</v>
      </c>
      <c r="N175" s="224" t="s">
        <v>44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143</v>
      </c>
      <c r="AT175" s="227" t="s">
        <v>138</v>
      </c>
      <c r="AU175" s="227" t="s">
        <v>89</v>
      </c>
      <c r="AY175" s="15" t="s">
        <v>136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143</v>
      </c>
      <c r="BM175" s="227" t="s">
        <v>507</v>
      </c>
    </row>
    <row r="176" s="12" customFormat="1" ht="25.92" customHeight="1">
      <c r="A176" s="12"/>
      <c r="B176" s="200"/>
      <c r="C176" s="201"/>
      <c r="D176" s="202" t="s">
        <v>78</v>
      </c>
      <c r="E176" s="203" t="s">
        <v>398</v>
      </c>
      <c r="F176" s="203" t="s">
        <v>399</v>
      </c>
      <c r="G176" s="201"/>
      <c r="H176" s="201"/>
      <c r="I176" s="204"/>
      <c r="J176" s="205">
        <f>BK176</f>
        <v>0</v>
      </c>
      <c r="K176" s="201"/>
      <c r="L176" s="206"/>
      <c r="M176" s="207"/>
      <c r="N176" s="208"/>
      <c r="O176" s="208"/>
      <c r="P176" s="209">
        <f>P177+P184+P186+P189+P191+P193+P196</f>
        <v>0</v>
      </c>
      <c r="Q176" s="208"/>
      <c r="R176" s="209">
        <f>R177+R184+R186+R189+R191+R193+R196</f>
        <v>0</v>
      </c>
      <c r="S176" s="208"/>
      <c r="T176" s="210">
        <f>T177+T184+T186+T189+T191+T193+T196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158</v>
      </c>
      <c r="AT176" s="212" t="s">
        <v>78</v>
      </c>
      <c r="AU176" s="212" t="s">
        <v>79</v>
      </c>
      <c r="AY176" s="211" t="s">
        <v>136</v>
      </c>
      <c r="BK176" s="213">
        <f>BK177+BK184+BK186+BK189+BK191+BK193+BK196</f>
        <v>0</v>
      </c>
    </row>
    <row r="177" s="12" customFormat="1" ht="22.8" customHeight="1">
      <c r="A177" s="12"/>
      <c r="B177" s="200"/>
      <c r="C177" s="201"/>
      <c r="D177" s="202" t="s">
        <v>78</v>
      </c>
      <c r="E177" s="214" t="s">
        <v>400</v>
      </c>
      <c r="F177" s="214" t="s">
        <v>401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SUM(P178:P183)</f>
        <v>0</v>
      </c>
      <c r="Q177" s="208"/>
      <c r="R177" s="209">
        <f>SUM(R178:R183)</f>
        <v>0</v>
      </c>
      <c r="S177" s="208"/>
      <c r="T177" s="210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158</v>
      </c>
      <c r="AT177" s="212" t="s">
        <v>78</v>
      </c>
      <c r="AU177" s="212" t="s">
        <v>87</v>
      </c>
      <c r="AY177" s="211" t="s">
        <v>136</v>
      </c>
      <c r="BK177" s="213">
        <f>SUM(BK178:BK183)</f>
        <v>0</v>
      </c>
    </row>
    <row r="178" s="2" customFormat="1" ht="16.5" customHeight="1">
      <c r="A178" s="36"/>
      <c r="B178" s="37"/>
      <c r="C178" s="216" t="s">
        <v>240</v>
      </c>
      <c r="D178" s="216" t="s">
        <v>138</v>
      </c>
      <c r="E178" s="217" t="s">
        <v>403</v>
      </c>
      <c r="F178" s="218" t="s">
        <v>404</v>
      </c>
      <c r="G178" s="219" t="s">
        <v>405</v>
      </c>
      <c r="H178" s="220">
        <v>1</v>
      </c>
      <c r="I178" s="221"/>
      <c r="J178" s="222">
        <f>ROUND(I178*H178,2)</f>
        <v>0</v>
      </c>
      <c r="K178" s="218" t="s">
        <v>142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406</v>
      </c>
      <c r="AT178" s="227" t="s">
        <v>138</v>
      </c>
      <c r="AU178" s="227" t="s">
        <v>89</v>
      </c>
      <c r="AY178" s="15" t="s">
        <v>136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406</v>
      </c>
      <c r="BM178" s="227" t="s">
        <v>508</v>
      </c>
    </row>
    <row r="179" s="2" customFormat="1" ht="16.5" customHeight="1">
      <c r="A179" s="36"/>
      <c r="B179" s="37"/>
      <c r="C179" s="216" t="s">
        <v>247</v>
      </c>
      <c r="D179" s="216" t="s">
        <v>138</v>
      </c>
      <c r="E179" s="217" t="s">
        <v>409</v>
      </c>
      <c r="F179" s="218" t="s">
        <v>410</v>
      </c>
      <c r="G179" s="219" t="s">
        <v>405</v>
      </c>
      <c r="H179" s="220">
        <v>1</v>
      </c>
      <c r="I179" s="221"/>
      <c r="J179" s="222">
        <f>ROUND(I179*H179,2)</f>
        <v>0</v>
      </c>
      <c r="K179" s="218" t="s">
        <v>142</v>
      </c>
      <c r="L179" s="42"/>
      <c r="M179" s="223" t="s">
        <v>1</v>
      </c>
      <c r="N179" s="224" t="s">
        <v>44</v>
      </c>
      <c r="O179" s="89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7" t="s">
        <v>406</v>
      </c>
      <c r="AT179" s="227" t="s">
        <v>138</v>
      </c>
      <c r="AU179" s="227" t="s">
        <v>89</v>
      </c>
      <c r="AY179" s="15" t="s">
        <v>136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5" t="s">
        <v>87</v>
      </c>
      <c r="BK179" s="228">
        <f>ROUND(I179*H179,2)</f>
        <v>0</v>
      </c>
      <c r="BL179" s="15" t="s">
        <v>406</v>
      </c>
      <c r="BM179" s="227" t="s">
        <v>509</v>
      </c>
    </row>
    <row r="180" s="2" customFormat="1" ht="21.75" customHeight="1">
      <c r="A180" s="36"/>
      <c r="B180" s="37"/>
      <c r="C180" s="216" t="s">
        <v>251</v>
      </c>
      <c r="D180" s="216" t="s">
        <v>138</v>
      </c>
      <c r="E180" s="217" t="s">
        <v>413</v>
      </c>
      <c r="F180" s="218" t="s">
        <v>414</v>
      </c>
      <c r="G180" s="219" t="s">
        <v>405</v>
      </c>
      <c r="H180" s="220">
        <v>1</v>
      </c>
      <c r="I180" s="221"/>
      <c r="J180" s="222">
        <f>ROUND(I180*H180,2)</f>
        <v>0</v>
      </c>
      <c r="K180" s="218" t="s">
        <v>142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406</v>
      </c>
      <c r="AT180" s="227" t="s">
        <v>138</v>
      </c>
      <c r="AU180" s="227" t="s">
        <v>89</v>
      </c>
      <c r="AY180" s="15" t="s">
        <v>136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406</v>
      </c>
      <c r="BM180" s="227" t="s">
        <v>510</v>
      </c>
    </row>
    <row r="181" s="2" customFormat="1" ht="21.75" customHeight="1">
      <c r="A181" s="36"/>
      <c r="B181" s="37"/>
      <c r="C181" s="216" t="s">
        <v>255</v>
      </c>
      <c r="D181" s="216" t="s">
        <v>138</v>
      </c>
      <c r="E181" s="217" t="s">
        <v>417</v>
      </c>
      <c r="F181" s="218" t="s">
        <v>418</v>
      </c>
      <c r="G181" s="219" t="s">
        <v>405</v>
      </c>
      <c r="H181" s="220">
        <v>1</v>
      </c>
      <c r="I181" s="221"/>
      <c r="J181" s="222">
        <f>ROUND(I181*H181,2)</f>
        <v>0</v>
      </c>
      <c r="K181" s="218" t="s">
        <v>142</v>
      </c>
      <c r="L181" s="42"/>
      <c r="M181" s="223" t="s">
        <v>1</v>
      </c>
      <c r="N181" s="224" t="s">
        <v>44</v>
      </c>
      <c r="O181" s="89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406</v>
      </c>
      <c r="AT181" s="227" t="s">
        <v>138</v>
      </c>
      <c r="AU181" s="227" t="s">
        <v>89</v>
      </c>
      <c r="AY181" s="15" t="s">
        <v>136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87</v>
      </c>
      <c r="BK181" s="228">
        <f>ROUND(I181*H181,2)</f>
        <v>0</v>
      </c>
      <c r="BL181" s="15" t="s">
        <v>406</v>
      </c>
      <c r="BM181" s="227" t="s">
        <v>511</v>
      </c>
    </row>
    <row r="182" s="2" customFormat="1" ht="24.15" customHeight="1">
      <c r="A182" s="36"/>
      <c r="B182" s="37"/>
      <c r="C182" s="216" t="s">
        <v>259</v>
      </c>
      <c r="D182" s="216" t="s">
        <v>138</v>
      </c>
      <c r="E182" s="217" t="s">
        <v>421</v>
      </c>
      <c r="F182" s="218" t="s">
        <v>422</v>
      </c>
      <c r="G182" s="219" t="s">
        <v>405</v>
      </c>
      <c r="H182" s="220">
        <v>1</v>
      </c>
      <c r="I182" s="221"/>
      <c r="J182" s="222">
        <f>ROUND(I182*H182,2)</f>
        <v>0</v>
      </c>
      <c r="K182" s="218" t="s">
        <v>142</v>
      </c>
      <c r="L182" s="42"/>
      <c r="M182" s="223" t="s">
        <v>1</v>
      </c>
      <c r="N182" s="224" t="s">
        <v>44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406</v>
      </c>
      <c r="AT182" s="227" t="s">
        <v>138</v>
      </c>
      <c r="AU182" s="227" t="s">
        <v>89</v>
      </c>
      <c r="AY182" s="15" t="s">
        <v>136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87</v>
      </c>
      <c r="BK182" s="228">
        <f>ROUND(I182*H182,2)</f>
        <v>0</v>
      </c>
      <c r="BL182" s="15" t="s">
        <v>406</v>
      </c>
      <c r="BM182" s="227" t="s">
        <v>512</v>
      </c>
    </row>
    <row r="183" s="2" customFormat="1" ht="16.5" customHeight="1">
      <c r="A183" s="36"/>
      <c r="B183" s="37"/>
      <c r="C183" s="216" t="s">
        <v>264</v>
      </c>
      <c r="D183" s="216" t="s">
        <v>138</v>
      </c>
      <c r="E183" s="217" t="s">
        <v>425</v>
      </c>
      <c r="F183" s="218" t="s">
        <v>426</v>
      </c>
      <c r="G183" s="219" t="s">
        <v>405</v>
      </c>
      <c r="H183" s="220">
        <v>1</v>
      </c>
      <c r="I183" s="221"/>
      <c r="J183" s="222">
        <f>ROUND(I183*H183,2)</f>
        <v>0</v>
      </c>
      <c r="K183" s="218" t="s">
        <v>142</v>
      </c>
      <c r="L183" s="42"/>
      <c r="M183" s="223" t="s">
        <v>1</v>
      </c>
      <c r="N183" s="224" t="s">
        <v>44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406</v>
      </c>
      <c r="AT183" s="227" t="s">
        <v>138</v>
      </c>
      <c r="AU183" s="227" t="s">
        <v>89</v>
      </c>
      <c r="AY183" s="15" t="s">
        <v>136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87</v>
      </c>
      <c r="BK183" s="228">
        <f>ROUND(I183*H183,2)</f>
        <v>0</v>
      </c>
      <c r="BL183" s="15" t="s">
        <v>406</v>
      </c>
      <c r="BM183" s="227" t="s">
        <v>513</v>
      </c>
    </row>
    <row r="184" s="12" customFormat="1" ht="22.8" customHeight="1">
      <c r="A184" s="12"/>
      <c r="B184" s="200"/>
      <c r="C184" s="201"/>
      <c r="D184" s="202" t="s">
        <v>78</v>
      </c>
      <c r="E184" s="214" t="s">
        <v>428</v>
      </c>
      <c r="F184" s="214" t="s">
        <v>429</v>
      </c>
      <c r="G184" s="201"/>
      <c r="H184" s="201"/>
      <c r="I184" s="204"/>
      <c r="J184" s="215">
        <f>BK184</f>
        <v>0</v>
      </c>
      <c r="K184" s="201"/>
      <c r="L184" s="206"/>
      <c r="M184" s="207"/>
      <c r="N184" s="208"/>
      <c r="O184" s="208"/>
      <c r="P184" s="209">
        <f>P185</f>
        <v>0</v>
      </c>
      <c r="Q184" s="208"/>
      <c r="R184" s="209">
        <f>R185</f>
        <v>0</v>
      </c>
      <c r="S184" s="208"/>
      <c r="T184" s="210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1" t="s">
        <v>158</v>
      </c>
      <c r="AT184" s="212" t="s">
        <v>78</v>
      </c>
      <c r="AU184" s="212" t="s">
        <v>87</v>
      </c>
      <c r="AY184" s="211" t="s">
        <v>136</v>
      </c>
      <c r="BK184" s="213">
        <f>BK185</f>
        <v>0</v>
      </c>
    </row>
    <row r="185" s="2" customFormat="1" ht="24.15" customHeight="1">
      <c r="A185" s="36"/>
      <c r="B185" s="37"/>
      <c r="C185" s="216" t="s">
        <v>268</v>
      </c>
      <c r="D185" s="216" t="s">
        <v>138</v>
      </c>
      <c r="E185" s="217" t="s">
        <v>431</v>
      </c>
      <c r="F185" s="218" t="s">
        <v>432</v>
      </c>
      <c r="G185" s="219" t="s">
        <v>405</v>
      </c>
      <c r="H185" s="220">
        <v>1</v>
      </c>
      <c r="I185" s="221"/>
      <c r="J185" s="222">
        <f>ROUND(I185*H185,2)</f>
        <v>0</v>
      </c>
      <c r="K185" s="218" t="s">
        <v>142</v>
      </c>
      <c r="L185" s="42"/>
      <c r="M185" s="223" t="s">
        <v>1</v>
      </c>
      <c r="N185" s="224" t="s">
        <v>44</v>
      </c>
      <c r="O185" s="89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406</v>
      </c>
      <c r="AT185" s="227" t="s">
        <v>138</v>
      </c>
      <c r="AU185" s="227" t="s">
        <v>89</v>
      </c>
      <c r="AY185" s="15" t="s">
        <v>136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87</v>
      </c>
      <c r="BK185" s="228">
        <f>ROUND(I185*H185,2)</f>
        <v>0</v>
      </c>
      <c r="BL185" s="15" t="s">
        <v>406</v>
      </c>
      <c r="BM185" s="227" t="s">
        <v>514</v>
      </c>
    </row>
    <row r="186" s="12" customFormat="1" ht="22.8" customHeight="1">
      <c r="A186" s="12"/>
      <c r="B186" s="200"/>
      <c r="C186" s="201"/>
      <c r="D186" s="202" t="s">
        <v>78</v>
      </c>
      <c r="E186" s="214" t="s">
        <v>434</v>
      </c>
      <c r="F186" s="214" t="s">
        <v>435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SUM(P187:P188)</f>
        <v>0</v>
      </c>
      <c r="Q186" s="208"/>
      <c r="R186" s="209">
        <f>SUM(R187:R188)</f>
        <v>0</v>
      </c>
      <c r="S186" s="208"/>
      <c r="T186" s="210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158</v>
      </c>
      <c r="AT186" s="212" t="s">
        <v>78</v>
      </c>
      <c r="AU186" s="212" t="s">
        <v>87</v>
      </c>
      <c r="AY186" s="211" t="s">
        <v>136</v>
      </c>
      <c r="BK186" s="213">
        <f>SUM(BK187:BK188)</f>
        <v>0</v>
      </c>
    </row>
    <row r="187" s="2" customFormat="1" ht="16.5" customHeight="1">
      <c r="A187" s="36"/>
      <c r="B187" s="37"/>
      <c r="C187" s="216" t="s">
        <v>272</v>
      </c>
      <c r="D187" s="216" t="s">
        <v>138</v>
      </c>
      <c r="E187" s="217" t="s">
        <v>437</v>
      </c>
      <c r="F187" s="218" t="s">
        <v>438</v>
      </c>
      <c r="G187" s="219" t="s">
        <v>405</v>
      </c>
      <c r="H187" s="220">
        <v>1</v>
      </c>
      <c r="I187" s="221"/>
      <c r="J187" s="222">
        <f>ROUND(I187*H187,2)</f>
        <v>0</v>
      </c>
      <c r="K187" s="218" t="s">
        <v>142</v>
      </c>
      <c r="L187" s="42"/>
      <c r="M187" s="223" t="s">
        <v>1</v>
      </c>
      <c r="N187" s="224" t="s">
        <v>44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406</v>
      </c>
      <c r="AT187" s="227" t="s">
        <v>138</v>
      </c>
      <c r="AU187" s="227" t="s">
        <v>89</v>
      </c>
      <c r="AY187" s="15" t="s">
        <v>136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87</v>
      </c>
      <c r="BK187" s="228">
        <f>ROUND(I187*H187,2)</f>
        <v>0</v>
      </c>
      <c r="BL187" s="15" t="s">
        <v>406</v>
      </c>
      <c r="BM187" s="227" t="s">
        <v>515</v>
      </c>
    </row>
    <row r="188" s="2" customFormat="1" ht="16.5" customHeight="1">
      <c r="A188" s="36"/>
      <c r="B188" s="37"/>
      <c r="C188" s="216" t="s">
        <v>277</v>
      </c>
      <c r="D188" s="216" t="s">
        <v>138</v>
      </c>
      <c r="E188" s="217" t="s">
        <v>441</v>
      </c>
      <c r="F188" s="218" t="s">
        <v>442</v>
      </c>
      <c r="G188" s="219" t="s">
        <v>443</v>
      </c>
      <c r="H188" s="220">
        <v>1</v>
      </c>
      <c r="I188" s="221"/>
      <c r="J188" s="222">
        <f>ROUND(I188*H188,2)</f>
        <v>0</v>
      </c>
      <c r="K188" s="218" t="s">
        <v>142</v>
      </c>
      <c r="L188" s="42"/>
      <c r="M188" s="223" t="s">
        <v>1</v>
      </c>
      <c r="N188" s="224" t="s">
        <v>44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406</v>
      </c>
      <c r="AT188" s="227" t="s">
        <v>138</v>
      </c>
      <c r="AU188" s="227" t="s">
        <v>89</v>
      </c>
      <c r="AY188" s="15" t="s">
        <v>136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87</v>
      </c>
      <c r="BK188" s="228">
        <f>ROUND(I188*H188,2)</f>
        <v>0</v>
      </c>
      <c r="BL188" s="15" t="s">
        <v>406</v>
      </c>
      <c r="BM188" s="227" t="s">
        <v>516</v>
      </c>
    </row>
    <row r="189" s="12" customFormat="1" ht="22.8" customHeight="1">
      <c r="A189" s="12"/>
      <c r="B189" s="200"/>
      <c r="C189" s="201"/>
      <c r="D189" s="202" t="s">
        <v>78</v>
      </c>
      <c r="E189" s="214" t="s">
        <v>445</v>
      </c>
      <c r="F189" s="214" t="s">
        <v>446</v>
      </c>
      <c r="G189" s="201"/>
      <c r="H189" s="201"/>
      <c r="I189" s="204"/>
      <c r="J189" s="215">
        <f>BK189</f>
        <v>0</v>
      </c>
      <c r="K189" s="201"/>
      <c r="L189" s="206"/>
      <c r="M189" s="207"/>
      <c r="N189" s="208"/>
      <c r="O189" s="208"/>
      <c r="P189" s="209">
        <f>P190</f>
        <v>0</v>
      </c>
      <c r="Q189" s="208"/>
      <c r="R189" s="209">
        <f>R190</f>
        <v>0</v>
      </c>
      <c r="S189" s="208"/>
      <c r="T189" s="210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1" t="s">
        <v>158</v>
      </c>
      <c r="AT189" s="212" t="s">
        <v>78</v>
      </c>
      <c r="AU189" s="212" t="s">
        <v>87</v>
      </c>
      <c r="AY189" s="211" t="s">
        <v>136</v>
      </c>
      <c r="BK189" s="213">
        <f>BK190</f>
        <v>0</v>
      </c>
    </row>
    <row r="190" s="2" customFormat="1" ht="16.5" customHeight="1">
      <c r="A190" s="36"/>
      <c r="B190" s="37"/>
      <c r="C190" s="216" t="s">
        <v>281</v>
      </c>
      <c r="D190" s="216" t="s">
        <v>138</v>
      </c>
      <c r="E190" s="217" t="s">
        <v>448</v>
      </c>
      <c r="F190" s="218" t="s">
        <v>449</v>
      </c>
      <c r="G190" s="219" t="s">
        <v>405</v>
      </c>
      <c r="H190" s="220">
        <v>4</v>
      </c>
      <c r="I190" s="221"/>
      <c r="J190" s="222">
        <f>ROUND(I190*H190,2)</f>
        <v>0</v>
      </c>
      <c r="K190" s="218" t="s">
        <v>142</v>
      </c>
      <c r="L190" s="42"/>
      <c r="M190" s="223" t="s">
        <v>1</v>
      </c>
      <c r="N190" s="224" t="s">
        <v>44</v>
      </c>
      <c r="O190" s="89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406</v>
      </c>
      <c r="AT190" s="227" t="s">
        <v>138</v>
      </c>
      <c r="AU190" s="227" t="s">
        <v>89</v>
      </c>
      <c r="AY190" s="15" t="s">
        <v>136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87</v>
      </c>
      <c r="BK190" s="228">
        <f>ROUND(I190*H190,2)</f>
        <v>0</v>
      </c>
      <c r="BL190" s="15" t="s">
        <v>406</v>
      </c>
      <c r="BM190" s="227" t="s">
        <v>517</v>
      </c>
    </row>
    <row r="191" s="12" customFormat="1" ht="22.8" customHeight="1">
      <c r="A191" s="12"/>
      <c r="B191" s="200"/>
      <c r="C191" s="201"/>
      <c r="D191" s="202" t="s">
        <v>78</v>
      </c>
      <c r="E191" s="214" t="s">
        <v>451</v>
      </c>
      <c r="F191" s="214" t="s">
        <v>452</v>
      </c>
      <c r="G191" s="201"/>
      <c r="H191" s="201"/>
      <c r="I191" s="204"/>
      <c r="J191" s="215">
        <f>BK191</f>
        <v>0</v>
      </c>
      <c r="K191" s="201"/>
      <c r="L191" s="206"/>
      <c r="M191" s="207"/>
      <c r="N191" s="208"/>
      <c r="O191" s="208"/>
      <c r="P191" s="209">
        <f>P192</f>
        <v>0</v>
      </c>
      <c r="Q191" s="208"/>
      <c r="R191" s="209">
        <f>R192</f>
        <v>0</v>
      </c>
      <c r="S191" s="208"/>
      <c r="T191" s="210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158</v>
      </c>
      <c r="AT191" s="212" t="s">
        <v>78</v>
      </c>
      <c r="AU191" s="212" t="s">
        <v>87</v>
      </c>
      <c r="AY191" s="211" t="s">
        <v>136</v>
      </c>
      <c r="BK191" s="213">
        <f>BK192</f>
        <v>0</v>
      </c>
    </row>
    <row r="192" s="2" customFormat="1" ht="16.5" customHeight="1">
      <c r="A192" s="36"/>
      <c r="B192" s="37"/>
      <c r="C192" s="216" t="s">
        <v>285</v>
      </c>
      <c r="D192" s="216" t="s">
        <v>138</v>
      </c>
      <c r="E192" s="217" t="s">
        <v>454</v>
      </c>
      <c r="F192" s="218" t="s">
        <v>455</v>
      </c>
      <c r="G192" s="219" t="s">
        <v>405</v>
      </c>
      <c r="H192" s="220">
        <v>1</v>
      </c>
      <c r="I192" s="221"/>
      <c r="J192" s="222">
        <f>ROUND(I192*H192,2)</f>
        <v>0</v>
      </c>
      <c r="K192" s="218" t="s">
        <v>142</v>
      </c>
      <c r="L192" s="42"/>
      <c r="M192" s="223" t="s">
        <v>1</v>
      </c>
      <c r="N192" s="224" t="s">
        <v>44</v>
      </c>
      <c r="O192" s="89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406</v>
      </c>
      <c r="AT192" s="227" t="s">
        <v>138</v>
      </c>
      <c r="AU192" s="227" t="s">
        <v>89</v>
      </c>
      <c r="AY192" s="15" t="s">
        <v>136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87</v>
      </c>
      <c r="BK192" s="228">
        <f>ROUND(I192*H192,2)</f>
        <v>0</v>
      </c>
      <c r="BL192" s="15" t="s">
        <v>406</v>
      </c>
      <c r="BM192" s="227" t="s">
        <v>518</v>
      </c>
    </row>
    <row r="193" s="12" customFormat="1" ht="22.8" customHeight="1">
      <c r="A193" s="12"/>
      <c r="B193" s="200"/>
      <c r="C193" s="201"/>
      <c r="D193" s="202" t="s">
        <v>78</v>
      </c>
      <c r="E193" s="214" t="s">
        <v>457</v>
      </c>
      <c r="F193" s="214" t="s">
        <v>458</v>
      </c>
      <c r="G193" s="201"/>
      <c r="H193" s="201"/>
      <c r="I193" s="204"/>
      <c r="J193" s="215">
        <f>BK193</f>
        <v>0</v>
      </c>
      <c r="K193" s="201"/>
      <c r="L193" s="206"/>
      <c r="M193" s="207"/>
      <c r="N193" s="208"/>
      <c r="O193" s="208"/>
      <c r="P193" s="209">
        <f>SUM(P194:P195)</f>
        <v>0</v>
      </c>
      <c r="Q193" s="208"/>
      <c r="R193" s="209">
        <f>SUM(R194:R195)</f>
        <v>0</v>
      </c>
      <c r="S193" s="208"/>
      <c r="T193" s="210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1" t="s">
        <v>158</v>
      </c>
      <c r="AT193" s="212" t="s">
        <v>78</v>
      </c>
      <c r="AU193" s="212" t="s">
        <v>87</v>
      </c>
      <c r="AY193" s="211" t="s">
        <v>136</v>
      </c>
      <c r="BK193" s="213">
        <f>SUM(BK194:BK195)</f>
        <v>0</v>
      </c>
    </row>
    <row r="194" s="2" customFormat="1" ht="16.5" customHeight="1">
      <c r="A194" s="36"/>
      <c r="B194" s="37"/>
      <c r="C194" s="216" t="s">
        <v>290</v>
      </c>
      <c r="D194" s="216" t="s">
        <v>138</v>
      </c>
      <c r="E194" s="217" t="s">
        <v>460</v>
      </c>
      <c r="F194" s="218" t="s">
        <v>461</v>
      </c>
      <c r="G194" s="219" t="s">
        <v>462</v>
      </c>
      <c r="H194" s="220">
        <v>1</v>
      </c>
      <c r="I194" s="221"/>
      <c r="J194" s="222">
        <f>ROUND(I194*H194,2)</f>
        <v>0</v>
      </c>
      <c r="K194" s="218" t="s">
        <v>142</v>
      </c>
      <c r="L194" s="42"/>
      <c r="M194" s="223" t="s">
        <v>1</v>
      </c>
      <c r="N194" s="224" t="s">
        <v>44</v>
      </c>
      <c r="O194" s="89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406</v>
      </c>
      <c r="AT194" s="227" t="s">
        <v>138</v>
      </c>
      <c r="AU194" s="227" t="s">
        <v>89</v>
      </c>
      <c r="AY194" s="15" t="s">
        <v>136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87</v>
      </c>
      <c r="BK194" s="228">
        <f>ROUND(I194*H194,2)</f>
        <v>0</v>
      </c>
      <c r="BL194" s="15" t="s">
        <v>406</v>
      </c>
      <c r="BM194" s="227" t="s">
        <v>519</v>
      </c>
    </row>
    <row r="195" s="2" customFormat="1">
      <c r="A195" s="36"/>
      <c r="B195" s="37"/>
      <c r="C195" s="38"/>
      <c r="D195" s="231" t="s">
        <v>172</v>
      </c>
      <c r="E195" s="38"/>
      <c r="F195" s="241" t="s">
        <v>464</v>
      </c>
      <c r="G195" s="38"/>
      <c r="H195" s="38"/>
      <c r="I195" s="242"/>
      <c r="J195" s="38"/>
      <c r="K195" s="38"/>
      <c r="L195" s="42"/>
      <c r="M195" s="243"/>
      <c r="N195" s="244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172</v>
      </c>
      <c r="AU195" s="15" t="s">
        <v>89</v>
      </c>
    </row>
    <row r="196" s="12" customFormat="1" ht="22.8" customHeight="1">
      <c r="A196" s="12"/>
      <c r="B196" s="200"/>
      <c r="C196" s="201"/>
      <c r="D196" s="202" t="s">
        <v>78</v>
      </c>
      <c r="E196" s="214" t="s">
        <v>465</v>
      </c>
      <c r="F196" s="214" t="s">
        <v>466</v>
      </c>
      <c r="G196" s="201"/>
      <c r="H196" s="201"/>
      <c r="I196" s="204"/>
      <c r="J196" s="215">
        <f>BK196</f>
        <v>0</v>
      </c>
      <c r="K196" s="201"/>
      <c r="L196" s="206"/>
      <c r="M196" s="207"/>
      <c r="N196" s="208"/>
      <c r="O196" s="208"/>
      <c r="P196" s="209">
        <f>P197</f>
        <v>0</v>
      </c>
      <c r="Q196" s="208"/>
      <c r="R196" s="209">
        <f>R197</f>
        <v>0</v>
      </c>
      <c r="S196" s="208"/>
      <c r="T196" s="210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1" t="s">
        <v>158</v>
      </c>
      <c r="AT196" s="212" t="s">
        <v>78</v>
      </c>
      <c r="AU196" s="212" t="s">
        <v>87</v>
      </c>
      <c r="AY196" s="211" t="s">
        <v>136</v>
      </c>
      <c r="BK196" s="213">
        <f>BK197</f>
        <v>0</v>
      </c>
    </row>
    <row r="197" s="2" customFormat="1" ht="21.75" customHeight="1">
      <c r="A197" s="36"/>
      <c r="B197" s="37"/>
      <c r="C197" s="216" t="s">
        <v>293</v>
      </c>
      <c r="D197" s="216" t="s">
        <v>138</v>
      </c>
      <c r="E197" s="217" t="s">
        <v>468</v>
      </c>
      <c r="F197" s="218" t="s">
        <v>469</v>
      </c>
      <c r="G197" s="219" t="s">
        <v>405</v>
      </c>
      <c r="H197" s="220">
        <v>1</v>
      </c>
      <c r="I197" s="221"/>
      <c r="J197" s="222">
        <f>ROUND(I197*H197,2)</f>
        <v>0</v>
      </c>
      <c r="K197" s="218" t="s">
        <v>142</v>
      </c>
      <c r="L197" s="42"/>
      <c r="M197" s="255" t="s">
        <v>1</v>
      </c>
      <c r="N197" s="256" t="s">
        <v>44</v>
      </c>
      <c r="O197" s="257"/>
      <c r="P197" s="258">
        <f>O197*H197</f>
        <v>0</v>
      </c>
      <c r="Q197" s="258">
        <v>0</v>
      </c>
      <c r="R197" s="258">
        <f>Q197*H197</f>
        <v>0</v>
      </c>
      <c r="S197" s="258">
        <v>0</v>
      </c>
      <c r="T197" s="25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406</v>
      </c>
      <c r="AT197" s="227" t="s">
        <v>138</v>
      </c>
      <c r="AU197" s="227" t="s">
        <v>89</v>
      </c>
      <c r="AY197" s="15" t="s">
        <v>136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87</v>
      </c>
      <c r="BK197" s="228">
        <f>ROUND(I197*H197,2)</f>
        <v>0</v>
      </c>
      <c r="BL197" s="15" t="s">
        <v>406</v>
      </c>
      <c r="BM197" s="227" t="s">
        <v>520</v>
      </c>
    </row>
    <row r="198" s="2" customFormat="1" ht="6.96" customHeight="1">
      <c r="A198" s="36"/>
      <c r="B198" s="64"/>
      <c r="C198" s="65"/>
      <c r="D198" s="65"/>
      <c r="E198" s="65"/>
      <c r="F198" s="65"/>
      <c r="G198" s="65"/>
      <c r="H198" s="65"/>
      <c r="I198" s="65"/>
      <c r="J198" s="65"/>
      <c r="K198" s="65"/>
      <c r="L198" s="42"/>
      <c r="M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</row>
  </sheetData>
  <sheetProtection sheet="1" autoFilter="0" formatColumns="0" formatRows="0" objects="1" scenarios="1" spinCount="100000" saltValue="izJeKAeaJkJGegiz+DGyvVO9/F8e/9hKkzrrF3hPGGr5hnF7+VRxOPMZOq3gNsJssFIbxisHWj/Kp8ySSDuacA==" hashValue="NcLgYq5hauRnDv9Hm/NilK2CIXvmck42xazjpBkyqLfBmw+3KMBl+88yTrbUQLdW5ynhWxWq1LxocFrO8TAIZQ==" algorithmName="SHA-512" password="CC35"/>
  <autoFilter ref="C127:K19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 (2)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521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ROUND(J129,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ROUND((SUM(BE129:BE192)),  2)</f>
        <v>0</v>
      </c>
      <c r="G33" s="36"/>
      <c r="H33" s="36"/>
      <c r="I33" s="153">
        <v>0.20999999999999999</v>
      </c>
      <c r="J33" s="152">
        <f>ROUND(((SUM(BE129:BE192))*I33),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ROUND((SUM(BF129:BF192)),  2)</f>
        <v>0</v>
      </c>
      <c r="G34" s="36"/>
      <c r="H34" s="36"/>
      <c r="I34" s="153">
        <v>0.14999999999999999</v>
      </c>
      <c r="J34" s="152">
        <f>ROUND(((SUM(BF129:BF192))*I34),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ROUND((SUM(BG129:BG192)),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ROUND((SUM(BH129:BH192)),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ROUND((SUM(BI129:BI192)),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 (2)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202110093 - SO 103 - LESNÍ CESTA C1 k.ú. ZÁHROBÍ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Záhrobí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J129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J130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J151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108</v>
      </c>
      <c r="E100" s="186"/>
      <c r="F100" s="186"/>
      <c r="G100" s="186"/>
      <c r="H100" s="186"/>
      <c r="I100" s="186"/>
      <c r="J100" s="187">
        <f>J157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112</v>
      </c>
      <c r="E101" s="186"/>
      <c r="F101" s="186"/>
      <c r="G101" s="186"/>
      <c r="H101" s="186"/>
      <c r="I101" s="186"/>
      <c r="J101" s="187">
        <f>J169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113</v>
      </c>
      <c r="E102" s="180"/>
      <c r="F102" s="180"/>
      <c r="G102" s="180"/>
      <c r="H102" s="180"/>
      <c r="I102" s="180"/>
      <c r="J102" s="181">
        <f>J171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114</v>
      </c>
      <c r="E103" s="186"/>
      <c r="F103" s="186"/>
      <c r="G103" s="186"/>
      <c r="H103" s="186"/>
      <c r="I103" s="186"/>
      <c r="J103" s="187">
        <f>J172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115</v>
      </c>
      <c r="E104" s="186"/>
      <c r="F104" s="186"/>
      <c r="G104" s="186"/>
      <c r="H104" s="186"/>
      <c r="I104" s="186"/>
      <c r="J104" s="187">
        <f>J179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116</v>
      </c>
      <c r="E105" s="186"/>
      <c r="F105" s="186"/>
      <c r="G105" s="186"/>
      <c r="H105" s="186"/>
      <c r="I105" s="186"/>
      <c r="J105" s="187">
        <f>J181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117</v>
      </c>
      <c r="E106" s="186"/>
      <c r="F106" s="186"/>
      <c r="G106" s="186"/>
      <c r="H106" s="186"/>
      <c r="I106" s="186"/>
      <c r="J106" s="187">
        <f>J184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118</v>
      </c>
      <c r="E107" s="186"/>
      <c r="F107" s="186"/>
      <c r="G107" s="186"/>
      <c r="H107" s="186"/>
      <c r="I107" s="186"/>
      <c r="J107" s="187">
        <f>J186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119</v>
      </c>
      <c r="E108" s="186"/>
      <c r="F108" s="186"/>
      <c r="G108" s="186"/>
      <c r="H108" s="186"/>
      <c r="I108" s="186"/>
      <c r="J108" s="187">
        <f>J188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120</v>
      </c>
      <c r="E109" s="186"/>
      <c r="F109" s="186"/>
      <c r="G109" s="186"/>
      <c r="H109" s="186"/>
      <c r="I109" s="186"/>
      <c r="J109" s="187">
        <f>J191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="2" customFormat="1" ht="6.96" customHeight="1">
      <c r="A115" s="36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4.96" customHeight="1">
      <c r="A116" s="36"/>
      <c r="B116" s="37"/>
      <c r="C116" s="21" t="s">
        <v>121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172" t="str">
        <f>E7</f>
        <v>POLNÍ CESTY BĚLČICE - ZÁHROBÍ (2)</v>
      </c>
      <c r="F119" s="30"/>
      <c r="G119" s="30"/>
      <c r="H119" s="30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97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8"/>
      <c r="D121" s="38"/>
      <c r="E121" s="74" t="str">
        <f>E9</f>
        <v>202110093 - SO 103 - LESNÍ CESTA C1 k.ú. ZÁHROBÍ</v>
      </c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20</v>
      </c>
      <c r="D123" s="38"/>
      <c r="E123" s="38"/>
      <c r="F123" s="25" t="str">
        <f>F12</f>
        <v>Záhrobí</v>
      </c>
      <c r="G123" s="38"/>
      <c r="H123" s="38"/>
      <c r="I123" s="30" t="s">
        <v>22</v>
      </c>
      <c r="J123" s="77" t="str">
        <f>IF(J12="","",J12)</f>
        <v>30. 10. 2021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24</v>
      </c>
      <c r="D125" s="38"/>
      <c r="E125" s="38"/>
      <c r="F125" s="25" t="str">
        <f>E15</f>
        <v>SPU Strakonice</v>
      </c>
      <c r="G125" s="38"/>
      <c r="H125" s="38"/>
      <c r="I125" s="30" t="s">
        <v>32</v>
      </c>
      <c r="J125" s="34" t="str">
        <f>E21</f>
        <v>S-pro servis s.r.o.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30</v>
      </c>
      <c r="D126" s="38"/>
      <c r="E126" s="38"/>
      <c r="F126" s="25" t="str">
        <f>IF(E18="","",E18)</f>
        <v>Vyplň údaj</v>
      </c>
      <c r="G126" s="38"/>
      <c r="H126" s="38"/>
      <c r="I126" s="30" t="s">
        <v>37</v>
      </c>
      <c r="J126" s="34" t="str">
        <f>E24</f>
        <v>S-pro servis s.r.o.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1" customFormat="1" ht="29.28" customHeight="1">
      <c r="A128" s="189"/>
      <c r="B128" s="190"/>
      <c r="C128" s="191" t="s">
        <v>122</v>
      </c>
      <c r="D128" s="192" t="s">
        <v>64</v>
      </c>
      <c r="E128" s="192" t="s">
        <v>60</v>
      </c>
      <c r="F128" s="192" t="s">
        <v>61</v>
      </c>
      <c r="G128" s="192" t="s">
        <v>123</v>
      </c>
      <c r="H128" s="192" t="s">
        <v>124</v>
      </c>
      <c r="I128" s="192" t="s">
        <v>125</v>
      </c>
      <c r="J128" s="192" t="s">
        <v>101</v>
      </c>
      <c r="K128" s="193" t="s">
        <v>126</v>
      </c>
      <c r="L128" s="194"/>
      <c r="M128" s="98" t="s">
        <v>1</v>
      </c>
      <c r="N128" s="99" t="s">
        <v>43</v>
      </c>
      <c r="O128" s="99" t="s">
        <v>127</v>
      </c>
      <c r="P128" s="99" t="s">
        <v>128</v>
      </c>
      <c r="Q128" s="99" t="s">
        <v>129</v>
      </c>
      <c r="R128" s="99" t="s">
        <v>130</v>
      </c>
      <c r="S128" s="99" t="s">
        <v>131</v>
      </c>
      <c r="T128" s="100" t="s">
        <v>132</v>
      </c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</row>
    <row r="129" s="2" customFormat="1" ht="22.8" customHeight="1">
      <c r="A129" s="36"/>
      <c r="B129" s="37"/>
      <c r="C129" s="105" t="s">
        <v>133</v>
      </c>
      <c r="D129" s="38"/>
      <c r="E129" s="38"/>
      <c r="F129" s="38"/>
      <c r="G129" s="38"/>
      <c r="H129" s="38"/>
      <c r="I129" s="38"/>
      <c r="J129" s="195">
        <f>BK129</f>
        <v>0</v>
      </c>
      <c r="K129" s="38"/>
      <c r="L129" s="42"/>
      <c r="M129" s="101"/>
      <c r="N129" s="196"/>
      <c r="O129" s="102"/>
      <c r="P129" s="197">
        <f>P130+P171</f>
        <v>0</v>
      </c>
      <c r="Q129" s="102"/>
      <c r="R129" s="197">
        <f>R130+R171</f>
        <v>954.98819609999998</v>
      </c>
      <c r="S129" s="102"/>
      <c r="T129" s="198">
        <f>T130+T171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78</v>
      </c>
      <c r="AU129" s="15" t="s">
        <v>103</v>
      </c>
      <c r="BK129" s="199">
        <f>BK130+BK171</f>
        <v>0</v>
      </c>
    </row>
    <row r="130" s="12" customFormat="1" ht="25.92" customHeight="1">
      <c r="A130" s="12"/>
      <c r="B130" s="200"/>
      <c r="C130" s="201"/>
      <c r="D130" s="202" t="s">
        <v>78</v>
      </c>
      <c r="E130" s="203" t="s">
        <v>134</v>
      </c>
      <c r="F130" s="203" t="s">
        <v>135</v>
      </c>
      <c r="G130" s="201"/>
      <c r="H130" s="201"/>
      <c r="I130" s="204"/>
      <c r="J130" s="205">
        <f>BK130</f>
        <v>0</v>
      </c>
      <c r="K130" s="201"/>
      <c r="L130" s="206"/>
      <c r="M130" s="207"/>
      <c r="N130" s="208"/>
      <c r="O130" s="208"/>
      <c r="P130" s="209">
        <f>P131+P151+P157+P169</f>
        <v>0</v>
      </c>
      <c r="Q130" s="208"/>
      <c r="R130" s="209">
        <f>R131+R151+R157+R169</f>
        <v>954.98819609999998</v>
      </c>
      <c r="S130" s="208"/>
      <c r="T130" s="210">
        <f>T131+T151+T157+T169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87</v>
      </c>
      <c r="AT130" s="212" t="s">
        <v>78</v>
      </c>
      <c r="AU130" s="212" t="s">
        <v>79</v>
      </c>
      <c r="AY130" s="211" t="s">
        <v>136</v>
      </c>
      <c r="BK130" s="213">
        <f>BK131+BK151+BK157+BK169</f>
        <v>0</v>
      </c>
    </row>
    <row r="131" s="12" customFormat="1" ht="22.8" customHeight="1">
      <c r="A131" s="12"/>
      <c r="B131" s="200"/>
      <c r="C131" s="201"/>
      <c r="D131" s="202" t="s">
        <v>78</v>
      </c>
      <c r="E131" s="214" t="s">
        <v>87</v>
      </c>
      <c r="F131" s="214" t="s">
        <v>137</v>
      </c>
      <c r="G131" s="201"/>
      <c r="H131" s="201"/>
      <c r="I131" s="204"/>
      <c r="J131" s="215">
        <f>BK131</f>
        <v>0</v>
      </c>
      <c r="K131" s="201"/>
      <c r="L131" s="206"/>
      <c r="M131" s="207"/>
      <c r="N131" s="208"/>
      <c r="O131" s="208"/>
      <c r="P131" s="209">
        <f>SUM(P132:P150)</f>
        <v>0</v>
      </c>
      <c r="Q131" s="208"/>
      <c r="R131" s="209">
        <f>SUM(R132:R150)</f>
        <v>0</v>
      </c>
      <c r="S131" s="208"/>
      <c r="T131" s="210">
        <f>SUM(T132:T150)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87</v>
      </c>
      <c r="AT131" s="212" t="s">
        <v>78</v>
      </c>
      <c r="AU131" s="212" t="s">
        <v>87</v>
      </c>
      <c r="AY131" s="211" t="s">
        <v>136</v>
      </c>
      <c r="BK131" s="213">
        <f>SUM(BK132:BK150)</f>
        <v>0</v>
      </c>
    </row>
    <row r="132" s="2" customFormat="1" ht="33" customHeight="1">
      <c r="A132" s="36"/>
      <c r="B132" s="37"/>
      <c r="C132" s="216" t="s">
        <v>87</v>
      </c>
      <c r="D132" s="216" t="s">
        <v>138</v>
      </c>
      <c r="E132" s="217" t="s">
        <v>168</v>
      </c>
      <c r="F132" s="218" t="s">
        <v>169</v>
      </c>
      <c r="G132" s="219" t="s">
        <v>170</v>
      </c>
      <c r="H132" s="220">
        <v>86.861000000000004</v>
      </c>
      <c r="I132" s="221"/>
      <c r="J132" s="222">
        <f>ROUND(I132*H132,2)</f>
        <v>0</v>
      </c>
      <c r="K132" s="218" t="s">
        <v>142</v>
      </c>
      <c r="L132" s="42"/>
      <c r="M132" s="223" t="s">
        <v>1</v>
      </c>
      <c r="N132" s="224" t="s">
        <v>44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143</v>
      </c>
      <c r="AT132" s="227" t="s">
        <v>138</v>
      </c>
      <c r="AU132" s="227" t="s">
        <v>89</v>
      </c>
      <c r="AY132" s="15" t="s">
        <v>136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87</v>
      </c>
      <c r="BK132" s="228">
        <f>ROUND(I132*H132,2)</f>
        <v>0</v>
      </c>
      <c r="BL132" s="15" t="s">
        <v>143</v>
      </c>
      <c r="BM132" s="227" t="s">
        <v>522</v>
      </c>
    </row>
    <row r="133" s="2" customFormat="1">
      <c r="A133" s="36"/>
      <c r="B133" s="37"/>
      <c r="C133" s="38"/>
      <c r="D133" s="231" t="s">
        <v>172</v>
      </c>
      <c r="E133" s="38"/>
      <c r="F133" s="241" t="s">
        <v>173</v>
      </c>
      <c r="G133" s="38"/>
      <c r="H133" s="38"/>
      <c r="I133" s="242"/>
      <c r="J133" s="38"/>
      <c r="K133" s="38"/>
      <c r="L133" s="42"/>
      <c r="M133" s="243"/>
      <c r="N133" s="244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172</v>
      </c>
      <c r="AU133" s="15" t="s">
        <v>89</v>
      </c>
    </row>
    <row r="134" s="2" customFormat="1" ht="33" customHeight="1">
      <c r="A134" s="36"/>
      <c r="B134" s="37"/>
      <c r="C134" s="216" t="s">
        <v>89</v>
      </c>
      <c r="D134" s="216" t="s">
        <v>138</v>
      </c>
      <c r="E134" s="217" t="s">
        <v>175</v>
      </c>
      <c r="F134" s="218" t="s">
        <v>176</v>
      </c>
      <c r="G134" s="219" t="s">
        <v>170</v>
      </c>
      <c r="H134" s="220">
        <v>168.81999999999999</v>
      </c>
      <c r="I134" s="221"/>
      <c r="J134" s="222">
        <f>ROUND(I134*H134,2)</f>
        <v>0</v>
      </c>
      <c r="K134" s="218" t="s">
        <v>142</v>
      </c>
      <c r="L134" s="42"/>
      <c r="M134" s="223" t="s">
        <v>1</v>
      </c>
      <c r="N134" s="224" t="s">
        <v>44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143</v>
      </c>
      <c r="AT134" s="227" t="s">
        <v>138</v>
      </c>
      <c r="AU134" s="227" t="s">
        <v>89</v>
      </c>
      <c r="AY134" s="15" t="s">
        <v>136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87</v>
      </c>
      <c r="BK134" s="228">
        <f>ROUND(I134*H134,2)</f>
        <v>0</v>
      </c>
      <c r="BL134" s="15" t="s">
        <v>143</v>
      </c>
      <c r="BM134" s="227" t="s">
        <v>523</v>
      </c>
    </row>
    <row r="135" s="2" customFormat="1">
      <c r="A135" s="36"/>
      <c r="B135" s="37"/>
      <c r="C135" s="38"/>
      <c r="D135" s="231" t="s">
        <v>172</v>
      </c>
      <c r="E135" s="38"/>
      <c r="F135" s="241" t="s">
        <v>524</v>
      </c>
      <c r="G135" s="38"/>
      <c r="H135" s="38"/>
      <c r="I135" s="242"/>
      <c r="J135" s="38"/>
      <c r="K135" s="38"/>
      <c r="L135" s="42"/>
      <c r="M135" s="243"/>
      <c r="N135" s="24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172</v>
      </c>
      <c r="AU135" s="15" t="s">
        <v>89</v>
      </c>
    </row>
    <row r="136" s="2" customFormat="1" ht="33" customHeight="1">
      <c r="A136" s="36"/>
      <c r="B136" s="37"/>
      <c r="C136" s="216" t="s">
        <v>151</v>
      </c>
      <c r="D136" s="216" t="s">
        <v>138</v>
      </c>
      <c r="E136" s="217" t="s">
        <v>188</v>
      </c>
      <c r="F136" s="218" t="s">
        <v>189</v>
      </c>
      <c r="G136" s="219" t="s">
        <v>170</v>
      </c>
      <c r="H136" s="220">
        <v>116.58499999999999</v>
      </c>
      <c r="I136" s="221"/>
      <c r="J136" s="222">
        <f>ROUND(I136*H136,2)</f>
        <v>0</v>
      </c>
      <c r="K136" s="218" t="s">
        <v>142</v>
      </c>
      <c r="L136" s="42"/>
      <c r="M136" s="223" t="s">
        <v>1</v>
      </c>
      <c r="N136" s="224" t="s">
        <v>44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143</v>
      </c>
      <c r="AT136" s="227" t="s">
        <v>138</v>
      </c>
      <c r="AU136" s="227" t="s">
        <v>89</v>
      </c>
      <c r="AY136" s="15" t="s">
        <v>136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87</v>
      </c>
      <c r="BK136" s="228">
        <f>ROUND(I136*H136,2)</f>
        <v>0</v>
      </c>
      <c r="BL136" s="15" t="s">
        <v>143</v>
      </c>
      <c r="BM136" s="227" t="s">
        <v>525</v>
      </c>
    </row>
    <row r="137" s="13" customFormat="1">
      <c r="A137" s="13"/>
      <c r="B137" s="229"/>
      <c r="C137" s="230"/>
      <c r="D137" s="231" t="s">
        <v>145</v>
      </c>
      <c r="E137" s="232" t="s">
        <v>1</v>
      </c>
      <c r="F137" s="233" t="s">
        <v>526</v>
      </c>
      <c r="G137" s="230"/>
      <c r="H137" s="234">
        <v>116.58499999999999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145</v>
      </c>
      <c r="AU137" s="240" t="s">
        <v>89</v>
      </c>
      <c r="AV137" s="13" t="s">
        <v>89</v>
      </c>
      <c r="AW137" s="13" t="s">
        <v>36</v>
      </c>
      <c r="AX137" s="13" t="s">
        <v>87</v>
      </c>
      <c r="AY137" s="240" t="s">
        <v>136</v>
      </c>
    </row>
    <row r="138" s="2" customFormat="1" ht="33" customHeight="1">
      <c r="A138" s="36"/>
      <c r="B138" s="37"/>
      <c r="C138" s="216" t="s">
        <v>143</v>
      </c>
      <c r="D138" s="216" t="s">
        <v>138</v>
      </c>
      <c r="E138" s="217" t="s">
        <v>193</v>
      </c>
      <c r="F138" s="218" t="s">
        <v>194</v>
      </c>
      <c r="G138" s="219" t="s">
        <v>170</v>
      </c>
      <c r="H138" s="220">
        <v>173.72200000000001</v>
      </c>
      <c r="I138" s="221"/>
      <c r="J138" s="222">
        <f>ROUND(I138*H138,2)</f>
        <v>0</v>
      </c>
      <c r="K138" s="218" t="s">
        <v>142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143</v>
      </c>
      <c r="AT138" s="227" t="s">
        <v>138</v>
      </c>
      <c r="AU138" s="227" t="s">
        <v>89</v>
      </c>
      <c r="AY138" s="15" t="s">
        <v>136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143</v>
      </c>
      <c r="BM138" s="227" t="s">
        <v>527</v>
      </c>
    </row>
    <row r="139" s="13" customFormat="1">
      <c r="A139" s="13"/>
      <c r="B139" s="229"/>
      <c r="C139" s="230"/>
      <c r="D139" s="231" t="s">
        <v>145</v>
      </c>
      <c r="E139" s="232" t="s">
        <v>1</v>
      </c>
      <c r="F139" s="233" t="s">
        <v>528</v>
      </c>
      <c r="G139" s="230"/>
      <c r="H139" s="234">
        <v>173.72200000000001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145</v>
      </c>
      <c r="AU139" s="240" t="s">
        <v>89</v>
      </c>
      <c r="AV139" s="13" t="s">
        <v>89</v>
      </c>
      <c r="AW139" s="13" t="s">
        <v>36</v>
      </c>
      <c r="AX139" s="13" t="s">
        <v>87</v>
      </c>
      <c r="AY139" s="240" t="s">
        <v>136</v>
      </c>
    </row>
    <row r="140" s="2" customFormat="1" ht="33" customHeight="1">
      <c r="A140" s="36"/>
      <c r="B140" s="37"/>
      <c r="C140" s="216" t="s">
        <v>158</v>
      </c>
      <c r="D140" s="216" t="s">
        <v>138</v>
      </c>
      <c r="E140" s="217" t="s">
        <v>199</v>
      </c>
      <c r="F140" s="218" t="s">
        <v>200</v>
      </c>
      <c r="G140" s="219" t="s">
        <v>170</v>
      </c>
      <c r="H140" s="220">
        <v>198.54400000000001</v>
      </c>
      <c r="I140" s="221"/>
      <c r="J140" s="222">
        <f>ROUND(I140*H140,2)</f>
        <v>0</v>
      </c>
      <c r="K140" s="218" t="s">
        <v>142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143</v>
      </c>
      <c r="AT140" s="227" t="s">
        <v>138</v>
      </c>
      <c r="AU140" s="227" t="s">
        <v>89</v>
      </c>
      <c r="AY140" s="15" t="s">
        <v>136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143</v>
      </c>
      <c r="BM140" s="227" t="s">
        <v>529</v>
      </c>
    </row>
    <row r="141" s="13" customFormat="1">
      <c r="A141" s="13"/>
      <c r="B141" s="229"/>
      <c r="C141" s="230"/>
      <c r="D141" s="231" t="s">
        <v>145</v>
      </c>
      <c r="E141" s="232" t="s">
        <v>1</v>
      </c>
      <c r="F141" s="233" t="s">
        <v>530</v>
      </c>
      <c r="G141" s="230"/>
      <c r="H141" s="234">
        <v>198.54400000000001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145</v>
      </c>
      <c r="AU141" s="240" t="s">
        <v>89</v>
      </c>
      <c r="AV141" s="13" t="s">
        <v>89</v>
      </c>
      <c r="AW141" s="13" t="s">
        <v>36</v>
      </c>
      <c r="AX141" s="13" t="s">
        <v>87</v>
      </c>
      <c r="AY141" s="240" t="s">
        <v>136</v>
      </c>
    </row>
    <row r="142" s="2" customFormat="1" ht="24.15" customHeight="1">
      <c r="A142" s="36"/>
      <c r="B142" s="37"/>
      <c r="C142" s="216" t="s">
        <v>162</v>
      </c>
      <c r="D142" s="216" t="s">
        <v>138</v>
      </c>
      <c r="E142" s="217" t="s">
        <v>205</v>
      </c>
      <c r="F142" s="218" t="s">
        <v>206</v>
      </c>
      <c r="G142" s="219" t="s">
        <v>170</v>
      </c>
      <c r="H142" s="220">
        <v>86.861000000000004</v>
      </c>
      <c r="I142" s="221"/>
      <c r="J142" s="222">
        <f>ROUND(I142*H142,2)</f>
        <v>0</v>
      </c>
      <c r="K142" s="218" t="s">
        <v>142</v>
      </c>
      <c r="L142" s="42"/>
      <c r="M142" s="223" t="s">
        <v>1</v>
      </c>
      <c r="N142" s="224" t="s">
        <v>44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143</v>
      </c>
      <c r="AT142" s="227" t="s">
        <v>138</v>
      </c>
      <c r="AU142" s="227" t="s">
        <v>89</v>
      </c>
      <c r="AY142" s="15" t="s">
        <v>136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87</v>
      </c>
      <c r="BK142" s="228">
        <f>ROUND(I142*H142,2)</f>
        <v>0</v>
      </c>
      <c r="BL142" s="15" t="s">
        <v>143</v>
      </c>
      <c r="BM142" s="227" t="s">
        <v>531</v>
      </c>
    </row>
    <row r="143" s="2" customFormat="1">
      <c r="A143" s="36"/>
      <c r="B143" s="37"/>
      <c r="C143" s="38"/>
      <c r="D143" s="231" t="s">
        <v>172</v>
      </c>
      <c r="E143" s="38"/>
      <c r="F143" s="241" t="s">
        <v>208</v>
      </c>
      <c r="G143" s="38"/>
      <c r="H143" s="38"/>
      <c r="I143" s="242"/>
      <c r="J143" s="38"/>
      <c r="K143" s="38"/>
      <c r="L143" s="42"/>
      <c r="M143" s="243"/>
      <c r="N143" s="24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172</v>
      </c>
      <c r="AU143" s="15" t="s">
        <v>89</v>
      </c>
    </row>
    <row r="144" s="2" customFormat="1" ht="24.15" customHeight="1">
      <c r="A144" s="36"/>
      <c r="B144" s="37"/>
      <c r="C144" s="216" t="s">
        <v>167</v>
      </c>
      <c r="D144" s="216" t="s">
        <v>138</v>
      </c>
      <c r="E144" s="217" t="s">
        <v>210</v>
      </c>
      <c r="F144" s="218" t="s">
        <v>211</v>
      </c>
      <c r="G144" s="219" t="s">
        <v>170</v>
      </c>
      <c r="H144" s="220">
        <v>86.861000000000004</v>
      </c>
      <c r="I144" s="221"/>
      <c r="J144" s="222">
        <f>ROUND(I144*H144,2)</f>
        <v>0</v>
      </c>
      <c r="K144" s="218" t="s">
        <v>142</v>
      </c>
      <c r="L144" s="42"/>
      <c r="M144" s="223" t="s">
        <v>1</v>
      </c>
      <c r="N144" s="224" t="s">
        <v>44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143</v>
      </c>
      <c r="AT144" s="227" t="s">
        <v>138</v>
      </c>
      <c r="AU144" s="227" t="s">
        <v>89</v>
      </c>
      <c r="AY144" s="15" t="s">
        <v>136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87</v>
      </c>
      <c r="BK144" s="228">
        <f>ROUND(I144*H144,2)</f>
        <v>0</v>
      </c>
      <c r="BL144" s="15" t="s">
        <v>143</v>
      </c>
      <c r="BM144" s="227" t="s">
        <v>532</v>
      </c>
    </row>
    <row r="145" s="2" customFormat="1" ht="16.5" customHeight="1">
      <c r="A145" s="36"/>
      <c r="B145" s="37"/>
      <c r="C145" s="216" t="s">
        <v>174</v>
      </c>
      <c r="D145" s="216" t="s">
        <v>138</v>
      </c>
      <c r="E145" s="217" t="s">
        <v>214</v>
      </c>
      <c r="F145" s="218" t="s">
        <v>215</v>
      </c>
      <c r="G145" s="219" t="s">
        <v>170</v>
      </c>
      <c r="H145" s="220">
        <v>285.40499999999997</v>
      </c>
      <c r="I145" s="221"/>
      <c r="J145" s="222">
        <f>ROUND(I145*H145,2)</f>
        <v>0</v>
      </c>
      <c r="K145" s="218" t="s">
        <v>142</v>
      </c>
      <c r="L145" s="42"/>
      <c r="M145" s="223" t="s">
        <v>1</v>
      </c>
      <c r="N145" s="224" t="s">
        <v>44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143</v>
      </c>
      <c r="AT145" s="227" t="s">
        <v>138</v>
      </c>
      <c r="AU145" s="227" t="s">
        <v>89</v>
      </c>
      <c r="AY145" s="15" t="s">
        <v>136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87</v>
      </c>
      <c r="BK145" s="228">
        <f>ROUND(I145*H145,2)</f>
        <v>0</v>
      </c>
      <c r="BL145" s="15" t="s">
        <v>143</v>
      </c>
      <c r="BM145" s="227" t="s">
        <v>533</v>
      </c>
    </row>
    <row r="146" s="13" customFormat="1">
      <c r="A146" s="13"/>
      <c r="B146" s="229"/>
      <c r="C146" s="230"/>
      <c r="D146" s="231" t="s">
        <v>145</v>
      </c>
      <c r="E146" s="232" t="s">
        <v>1</v>
      </c>
      <c r="F146" s="233" t="s">
        <v>534</v>
      </c>
      <c r="G146" s="230"/>
      <c r="H146" s="234">
        <v>285.40499999999997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145</v>
      </c>
      <c r="AU146" s="240" t="s">
        <v>89</v>
      </c>
      <c r="AV146" s="13" t="s">
        <v>89</v>
      </c>
      <c r="AW146" s="13" t="s">
        <v>36</v>
      </c>
      <c r="AX146" s="13" t="s">
        <v>87</v>
      </c>
      <c r="AY146" s="240" t="s">
        <v>136</v>
      </c>
    </row>
    <row r="147" s="2" customFormat="1" ht="24.15" customHeight="1">
      <c r="A147" s="36"/>
      <c r="B147" s="37"/>
      <c r="C147" s="216" t="s">
        <v>179</v>
      </c>
      <c r="D147" s="216" t="s">
        <v>138</v>
      </c>
      <c r="E147" s="217" t="s">
        <v>221</v>
      </c>
      <c r="F147" s="218" t="s">
        <v>222</v>
      </c>
      <c r="G147" s="219" t="s">
        <v>170</v>
      </c>
      <c r="H147" s="220">
        <v>97.293999999999997</v>
      </c>
      <c r="I147" s="221"/>
      <c r="J147" s="222">
        <f>ROUND(I147*H147,2)</f>
        <v>0</v>
      </c>
      <c r="K147" s="218" t="s">
        <v>142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143</v>
      </c>
      <c r="AT147" s="227" t="s">
        <v>138</v>
      </c>
      <c r="AU147" s="227" t="s">
        <v>89</v>
      </c>
      <c r="AY147" s="15" t="s">
        <v>136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143</v>
      </c>
      <c r="BM147" s="227" t="s">
        <v>535</v>
      </c>
    </row>
    <row r="148" s="13" customFormat="1">
      <c r="A148" s="13"/>
      <c r="B148" s="229"/>
      <c r="C148" s="230"/>
      <c r="D148" s="231" t="s">
        <v>145</v>
      </c>
      <c r="E148" s="232" t="s">
        <v>1</v>
      </c>
      <c r="F148" s="233" t="s">
        <v>536</v>
      </c>
      <c r="G148" s="230"/>
      <c r="H148" s="234">
        <v>97.293999999999997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145</v>
      </c>
      <c r="AU148" s="240" t="s">
        <v>89</v>
      </c>
      <c r="AV148" s="13" t="s">
        <v>89</v>
      </c>
      <c r="AW148" s="13" t="s">
        <v>36</v>
      </c>
      <c r="AX148" s="13" t="s">
        <v>87</v>
      </c>
      <c r="AY148" s="240" t="s">
        <v>136</v>
      </c>
    </row>
    <row r="149" s="2" customFormat="1" ht="24.15" customHeight="1">
      <c r="A149" s="36"/>
      <c r="B149" s="37"/>
      <c r="C149" s="216" t="s">
        <v>183</v>
      </c>
      <c r="D149" s="216" t="s">
        <v>138</v>
      </c>
      <c r="E149" s="217" t="s">
        <v>226</v>
      </c>
      <c r="F149" s="218" t="s">
        <v>227</v>
      </c>
      <c r="G149" s="219" t="s">
        <v>141</v>
      </c>
      <c r="H149" s="220">
        <v>648.62400000000002</v>
      </c>
      <c r="I149" s="221"/>
      <c r="J149" s="222">
        <f>ROUND(I149*H149,2)</f>
        <v>0</v>
      </c>
      <c r="K149" s="218" t="s">
        <v>142</v>
      </c>
      <c r="L149" s="42"/>
      <c r="M149" s="223" t="s">
        <v>1</v>
      </c>
      <c r="N149" s="224" t="s">
        <v>44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143</v>
      </c>
      <c r="AT149" s="227" t="s">
        <v>138</v>
      </c>
      <c r="AU149" s="227" t="s">
        <v>89</v>
      </c>
      <c r="AY149" s="15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87</v>
      </c>
      <c r="BK149" s="228">
        <f>ROUND(I149*H149,2)</f>
        <v>0</v>
      </c>
      <c r="BL149" s="15" t="s">
        <v>143</v>
      </c>
      <c r="BM149" s="227" t="s">
        <v>537</v>
      </c>
    </row>
    <row r="150" s="13" customFormat="1">
      <c r="A150" s="13"/>
      <c r="B150" s="229"/>
      <c r="C150" s="230"/>
      <c r="D150" s="231" t="s">
        <v>145</v>
      </c>
      <c r="E150" s="232" t="s">
        <v>1</v>
      </c>
      <c r="F150" s="233" t="s">
        <v>538</v>
      </c>
      <c r="G150" s="230"/>
      <c r="H150" s="234">
        <v>648.62400000000002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145</v>
      </c>
      <c r="AU150" s="240" t="s">
        <v>89</v>
      </c>
      <c r="AV150" s="13" t="s">
        <v>89</v>
      </c>
      <c r="AW150" s="13" t="s">
        <v>36</v>
      </c>
      <c r="AX150" s="13" t="s">
        <v>87</v>
      </c>
      <c r="AY150" s="240" t="s">
        <v>136</v>
      </c>
    </row>
    <row r="151" s="12" customFormat="1" ht="22.8" customHeight="1">
      <c r="A151" s="12"/>
      <c r="B151" s="200"/>
      <c r="C151" s="201"/>
      <c r="D151" s="202" t="s">
        <v>78</v>
      </c>
      <c r="E151" s="214" t="s">
        <v>89</v>
      </c>
      <c r="F151" s="214" t="s">
        <v>230</v>
      </c>
      <c r="G151" s="201"/>
      <c r="H151" s="201"/>
      <c r="I151" s="204"/>
      <c r="J151" s="215">
        <f>BK151</f>
        <v>0</v>
      </c>
      <c r="K151" s="201"/>
      <c r="L151" s="206"/>
      <c r="M151" s="207"/>
      <c r="N151" s="208"/>
      <c r="O151" s="208"/>
      <c r="P151" s="209">
        <f>SUM(P152:P156)</f>
        <v>0</v>
      </c>
      <c r="Q151" s="208"/>
      <c r="R151" s="209">
        <f>SUM(R152:R156)</f>
        <v>318.85612730000003</v>
      </c>
      <c r="S151" s="208"/>
      <c r="T151" s="210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1" t="s">
        <v>87</v>
      </c>
      <c r="AT151" s="212" t="s">
        <v>78</v>
      </c>
      <c r="AU151" s="212" t="s">
        <v>87</v>
      </c>
      <c r="AY151" s="211" t="s">
        <v>136</v>
      </c>
      <c r="BK151" s="213">
        <f>SUM(BK152:BK156)</f>
        <v>0</v>
      </c>
    </row>
    <row r="152" s="2" customFormat="1" ht="37.8" customHeight="1">
      <c r="A152" s="36"/>
      <c r="B152" s="37"/>
      <c r="C152" s="216" t="s">
        <v>187</v>
      </c>
      <c r="D152" s="216" t="s">
        <v>138</v>
      </c>
      <c r="E152" s="217" t="s">
        <v>231</v>
      </c>
      <c r="F152" s="218" t="s">
        <v>232</v>
      </c>
      <c r="G152" s="219" t="s">
        <v>233</v>
      </c>
      <c r="H152" s="220">
        <v>466.43000000000001</v>
      </c>
      <c r="I152" s="221"/>
      <c r="J152" s="222">
        <f>ROUND(I152*H152,2)</f>
        <v>0</v>
      </c>
      <c r="K152" s="218" t="s">
        <v>142</v>
      </c>
      <c r="L152" s="42"/>
      <c r="M152" s="223" t="s">
        <v>1</v>
      </c>
      <c r="N152" s="224" t="s">
        <v>44</v>
      </c>
      <c r="O152" s="89"/>
      <c r="P152" s="225">
        <f>O152*H152</f>
        <v>0</v>
      </c>
      <c r="Q152" s="225">
        <v>0.27411000000000002</v>
      </c>
      <c r="R152" s="225">
        <f>Q152*H152</f>
        <v>127.85312730000001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143</v>
      </c>
      <c r="AT152" s="227" t="s">
        <v>138</v>
      </c>
      <c r="AU152" s="227" t="s">
        <v>89</v>
      </c>
      <c r="AY152" s="15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87</v>
      </c>
      <c r="BK152" s="228">
        <f>ROUND(I152*H152,2)</f>
        <v>0</v>
      </c>
      <c r="BL152" s="15" t="s">
        <v>143</v>
      </c>
      <c r="BM152" s="227" t="s">
        <v>539</v>
      </c>
    </row>
    <row r="153" s="2" customFormat="1" ht="24.15" customHeight="1">
      <c r="A153" s="36"/>
      <c r="B153" s="37"/>
      <c r="C153" s="216" t="s">
        <v>192</v>
      </c>
      <c r="D153" s="216" t="s">
        <v>138</v>
      </c>
      <c r="E153" s="217" t="s">
        <v>236</v>
      </c>
      <c r="F153" s="218" t="s">
        <v>237</v>
      </c>
      <c r="G153" s="219" t="s">
        <v>233</v>
      </c>
      <c r="H153" s="220">
        <v>466.43000000000001</v>
      </c>
      <c r="I153" s="221"/>
      <c r="J153" s="222">
        <f>ROUND(I153*H153,2)</f>
        <v>0</v>
      </c>
      <c r="K153" s="218" t="s">
        <v>142</v>
      </c>
      <c r="L153" s="42"/>
      <c r="M153" s="223" t="s">
        <v>1</v>
      </c>
      <c r="N153" s="224" t="s">
        <v>44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143</v>
      </c>
      <c r="AT153" s="227" t="s">
        <v>138</v>
      </c>
      <c r="AU153" s="227" t="s">
        <v>89</v>
      </c>
      <c r="AY153" s="15" t="s">
        <v>136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87</v>
      </c>
      <c r="BK153" s="228">
        <f>ROUND(I153*H153,2)</f>
        <v>0</v>
      </c>
      <c r="BL153" s="15" t="s">
        <v>143</v>
      </c>
      <c r="BM153" s="227" t="s">
        <v>540</v>
      </c>
    </row>
    <row r="154" s="2" customFormat="1">
      <c r="A154" s="36"/>
      <c r="B154" s="37"/>
      <c r="C154" s="38"/>
      <c r="D154" s="231" t="s">
        <v>172</v>
      </c>
      <c r="E154" s="38"/>
      <c r="F154" s="241" t="s">
        <v>239</v>
      </c>
      <c r="G154" s="38"/>
      <c r="H154" s="38"/>
      <c r="I154" s="242"/>
      <c r="J154" s="38"/>
      <c r="K154" s="38"/>
      <c r="L154" s="42"/>
      <c r="M154" s="243"/>
      <c r="N154" s="244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172</v>
      </c>
      <c r="AU154" s="15" t="s">
        <v>89</v>
      </c>
    </row>
    <row r="155" s="2" customFormat="1" ht="16.5" customHeight="1">
      <c r="A155" s="36"/>
      <c r="B155" s="37"/>
      <c r="C155" s="245" t="s">
        <v>198</v>
      </c>
      <c r="D155" s="245" t="s">
        <v>241</v>
      </c>
      <c r="E155" s="246" t="s">
        <v>242</v>
      </c>
      <c r="F155" s="247" t="s">
        <v>243</v>
      </c>
      <c r="G155" s="248" t="s">
        <v>244</v>
      </c>
      <c r="H155" s="249">
        <v>191.00299999999999</v>
      </c>
      <c r="I155" s="250"/>
      <c r="J155" s="251">
        <f>ROUND(I155*H155,2)</f>
        <v>0</v>
      </c>
      <c r="K155" s="247" t="s">
        <v>142</v>
      </c>
      <c r="L155" s="252"/>
      <c r="M155" s="253" t="s">
        <v>1</v>
      </c>
      <c r="N155" s="254" t="s">
        <v>44</v>
      </c>
      <c r="O155" s="89"/>
      <c r="P155" s="225">
        <f>O155*H155</f>
        <v>0</v>
      </c>
      <c r="Q155" s="225">
        <v>1</v>
      </c>
      <c r="R155" s="225">
        <f>Q155*H155</f>
        <v>191.00299999999999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174</v>
      </c>
      <c r="AT155" s="227" t="s">
        <v>241</v>
      </c>
      <c r="AU155" s="227" t="s">
        <v>89</v>
      </c>
      <c r="AY155" s="15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87</v>
      </c>
      <c r="BK155" s="228">
        <f>ROUND(I155*H155,2)</f>
        <v>0</v>
      </c>
      <c r="BL155" s="15" t="s">
        <v>143</v>
      </c>
      <c r="BM155" s="227" t="s">
        <v>541</v>
      </c>
    </row>
    <row r="156" s="13" customFormat="1">
      <c r="A156" s="13"/>
      <c r="B156" s="229"/>
      <c r="C156" s="230"/>
      <c r="D156" s="231" t="s">
        <v>145</v>
      </c>
      <c r="E156" s="232" t="s">
        <v>1</v>
      </c>
      <c r="F156" s="233" t="s">
        <v>542</v>
      </c>
      <c r="G156" s="230"/>
      <c r="H156" s="234">
        <v>191.00299999999999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145</v>
      </c>
      <c r="AU156" s="240" t="s">
        <v>89</v>
      </c>
      <c r="AV156" s="13" t="s">
        <v>89</v>
      </c>
      <c r="AW156" s="13" t="s">
        <v>36</v>
      </c>
      <c r="AX156" s="13" t="s">
        <v>87</v>
      </c>
      <c r="AY156" s="240" t="s">
        <v>136</v>
      </c>
    </row>
    <row r="157" s="12" customFormat="1" ht="22.8" customHeight="1">
      <c r="A157" s="12"/>
      <c r="B157" s="200"/>
      <c r="C157" s="201"/>
      <c r="D157" s="202" t="s">
        <v>78</v>
      </c>
      <c r="E157" s="214" t="s">
        <v>158</v>
      </c>
      <c r="F157" s="214" t="s">
        <v>276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SUM(P158:P168)</f>
        <v>0</v>
      </c>
      <c r="Q157" s="208"/>
      <c r="R157" s="209">
        <f>SUM(R158:R168)</f>
        <v>636.13206879999996</v>
      </c>
      <c r="S157" s="208"/>
      <c r="T157" s="210">
        <f>SUM(T158:T168)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87</v>
      </c>
      <c r="AT157" s="212" t="s">
        <v>78</v>
      </c>
      <c r="AU157" s="212" t="s">
        <v>87</v>
      </c>
      <c r="AY157" s="211" t="s">
        <v>136</v>
      </c>
      <c r="BK157" s="213">
        <f>SUM(BK158:BK168)</f>
        <v>0</v>
      </c>
    </row>
    <row r="158" s="2" customFormat="1" ht="16.5" customHeight="1">
      <c r="A158" s="36"/>
      <c r="B158" s="37"/>
      <c r="C158" s="216" t="s">
        <v>203</v>
      </c>
      <c r="D158" s="216" t="s">
        <v>138</v>
      </c>
      <c r="E158" s="217" t="s">
        <v>286</v>
      </c>
      <c r="F158" s="218" t="s">
        <v>287</v>
      </c>
      <c r="G158" s="219" t="s">
        <v>141</v>
      </c>
      <c r="H158" s="220">
        <v>609.93799999999999</v>
      </c>
      <c r="I158" s="221"/>
      <c r="J158" s="222">
        <f>ROUND(I158*H158,2)</f>
        <v>0</v>
      </c>
      <c r="K158" s="218" t="s">
        <v>142</v>
      </c>
      <c r="L158" s="42"/>
      <c r="M158" s="223" t="s">
        <v>1</v>
      </c>
      <c r="N158" s="224" t="s">
        <v>44</v>
      </c>
      <c r="O158" s="89"/>
      <c r="P158" s="225">
        <f>O158*H158</f>
        <v>0</v>
      </c>
      <c r="Q158" s="225">
        <v>0.34499999999999997</v>
      </c>
      <c r="R158" s="225">
        <f>Q158*H158</f>
        <v>210.42860999999999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143</v>
      </c>
      <c r="AT158" s="227" t="s">
        <v>138</v>
      </c>
      <c r="AU158" s="227" t="s">
        <v>89</v>
      </c>
      <c r="AY158" s="15" t="s">
        <v>136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87</v>
      </c>
      <c r="BK158" s="228">
        <f>ROUND(I158*H158,2)</f>
        <v>0</v>
      </c>
      <c r="BL158" s="15" t="s">
        <v>143</v>
      </c>
      <c r="BM158" s="227" t="s">
        <v>543</v>
      </c>
    </row>
    <row r="159" s="13" customFormat="1">
      <c r="A159" s="13"/>
      <c r="B159" s="229"/>
      <c r="C159" s="230"/>
      <c r="D159" s="231" t="s">
        <v>145</v>
      </c>
      <c r="E159" s="232" t="s">
        <v>1</v>
      </c>
      <c r="F159" s="233" t="s">
        <v>544</v>
      </c>
      <c r="G159" s="230"/>
      <c r="H159" s="234">
        <v>609.93799999999999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145</v>
      </c>
      <c r="AU159" s="240" t="s">
        <v>89</v>
      </c>
      <c r="AV159" s="13" t="s">
        <v>89</v>
      </c>
      <c r="AW159" s="13" t="s">
        <v>36</v>
      </c>
      <c r="AX159" s="13" t="s">
        <v>87</v>
      </c>
      <c r="AY159" s="240" t="s">
        <v>136</v>
      </c>
    </row>
    <row r="160" s="2" customFormat="1" ht="16.5" customHeight="1">
      <c r="A160" s="36"/>
      <c r="B160" s="37"/>
      <c r="C160" s="216" t="s">
        <v>8</v>
      </c>
      <c r="D160" s="216" t="s">
        <v>138</v>
      </c>
      <c r="E160" s="217" t="s">
        <v>286</v>
      </c>
      <c r="F160" s="218" t="s">
        <v>287</v>
      </c>
      <c r="G160" s="219" t="s">
        <v>141</v>
      </c>
      <c r="H160" s="220">
        <v>648.62400000000002</v>
      </c>
      <c r="I160" s="221"/>
      <c r="J160" s="222">
        <f>ROUND(I160*H160,2)</f>
        <v>0</v>
      </c>
      <c r="K160" s="218" t="s">
        <v>142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0.34499999999999997</v>
      </c>
      <c r="R160" s="225">
        <f>Q160*H160</f>
        <v>223.77527999999998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143</v>
      </c>
      <c r="AT160" s="227" t="s">
        <v>138</v>
      </c>
      <c r="AU160" s="227" t="s">
        <v>89</v>
      </c>
      <c r="AY160" s="15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143</v>
      </c>
      <c r="BM160" s="227" t="s">
        <v>545</v>
      </c>
    </row>
    <row r="161" s="13" customFormat="1">
      <c r="A161" s="13"/>
      <c r="B161" s="229"/>
      <c r="C161" s="230"/>
      <c r="D161" s="231" t="s">
        <v>145</v>
      </c>
      <c r="E161" s="232" t="s">
        <v>1</v>
      </c>
      <c r="F161" s="233" t="s">
        <v>538</v>
      </c>
      <c r="G161" s="230"/>
      <c r="H161" s="234">
        <v>648.62400000000002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145</v>
      </c>
      <c r="AU161" s="240" t="s">
        <v>89</v>
      </c>
      <c r="AV161" s="13" t="s">
        <v>89</v>
      </c>
      <c r="AW161" s="13" t="s">
        <v>36</v>
      </c>
      <c r="AX161" s="13" t="s">
        <v>87</v>
      </c>
      <c r="AY161" s="240" t="s">
        <v>136</v>
      </c>
    </row>
    <row r="162" s="2" customFormat="1" ht="16.5" customHeight="1">
      <c r="A162" s="36"/>
      <c r="B162" s="37"/>
      <c r="C162" s="216" t="s">
        <v>209</v>
      </c>
      <c r="D162" s="216" t="s">
        <v>138</v>
      </c>
      <c r="E162" s="217" t="s">
        <v>300</v>
      </c>
      <c r="F162" s="218" t="s">
        <v>301</v>
      </c>
      <c r="G162" s="219" t="s">
        <v>141</v>
      </c>
      <c r="H162" s="220">
        <v>268.31999999999999</v>
      </c>
      <c r="I162" s="221"/>
      <c r="J162" s="222">
        <f>ROUND(I162*H162,2)</f>
        <v>0</v>
      </c>
      <c r="K162" s="218" t="s">
        <v>142</v>
      </c>
      <c r="L162" s="42"/>
      <c r="M162" s="223" t="s">
        <v>1</v>
      </c>
      <c r="N162" s="224" t="s">
        <v>44</v>
      </c>
      <c r="O162" s="89"/>
      <c r="P162" s="225">
        <f>O162*H162</f>
        <v>0</v>
      </c>
      <c r="Q162" s="225">
        <v>0.23000000000000001</v>
      </c>
      <c r="R162" s="225">
        <f>Q162*H162</f>
        <v>61.7136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143</v>
      </c>
      <c r="AT162" s="227" t="s">
        <v>138</v>
      </c>
      <c r="AU162" s="227" t="s">
        <v>89</v>
      </c>
      <c r="AY162" s="15" t="s">
        <v>136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87</v>
      </c>
      <c r="BK162" s="228">
        <f>ROUND(I162*H162,2)</f>
        <v>0</v>
      </c>
      <c r="BL162" s="15" t="s">
        <v>143</v>
      </c>
      <c r="BM162" s="227" t="s">
        <v>546</v>
      </c>
    </row>
    <row r="163" s="2" customFormat="1" ht="24.15" customHeight="1">
      <c r="A163" s="36"/>
      <c r="B163" s="37"/>
      <c r="C163" s="216" t="s">
        <v>213</v>
      </c>
      <c r="D163" s="216" t="s">
        <v>138</v>
      </c>
      <c r="E163" s="217" t="s">
        <v>304</v>
      </c>
      <c r="F163" s="218" t="s">
        <v>305</v>
      </c>
      <c r="G163" s="219" t="s">
        <v>141</v>
      </c>
      <c r="H163" s="220">
        <v>502.42000000000002</v>
      </c>
      <c r="I163" s="221"/>
      <c r="J163" s="222">
        <f>ROUND(I163*H163,2)</f>
        <v>0</v>
      </c>
      <c r="K163" s="218" t="s">
        <v>142</v>
      </c>
      <c r="L163" s="42"/>
      <c r="M163" s="223" t="s">
        <v>1</v>
      </c>
      <c r="N163" s="224" t="s">
        <v>44</v>
      </c>
      <c r="O163" s="89"/>
      <c r="P163" s="225">
        <f>O163*H163</f>
        <v>0</v>
      </c>
      <c r="Q163" s="225">
        <v>0.019720000000000001</v>
      </c>
      <c r="R163" s="225">
        <f>Q163*H163</f>
        <v>9.9077224000000008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143</v>
      </c>
      <c r="AT163" s="227" t="s">
        <v>138</v>
      </c>
      <c r="AU163" s="227" t="s">
        <v>89</v>
      </c>
      <c r="AY163" s="15" t="s">
        <v>136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87</v>
      </c>
      <c r="BK163" s="228">
        <f>ROUND(I163*H163,2)</f>
        <v>0</v>
      </c>
      <c r="BL163" s="15" t="s">
        <v>143</v>
      </c>
      <c r="BM163" s="227" t="s">
        <v>547</v>
      </c>
    </row>
    <row r="164" s="13" customFormat="1">
      <c r="A164" s="13"/>
      <c r="B164" s="229"/>
      <c r="C164" s="230"/>
      <c r="D164" s="231" t="s">
        <v>145</v>
      </c>
      <c r="E164" s="232" t="s">
        <v>1</v>
      </c>
      <c r="F164" s="233" t="s">
        <v>548</v>
      </c>
      <c r="G164" s="230"/>
      <c r="H164" s="234">
        <v>502.42000000000002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145</v>
      </c>
      <c r="AU164" s="240" t="s">
        <v>89</v>
      </c>
      <c r="AV164" s="13" t="s">
        <v>89</v>
      </c>
      <c r="AW164" s="13" t="s">
        <v>36</v>
      </c>
      <c r="AX164" s="13" t="s">
        <v>87</v>
      </c>
      <c r="AY164" s="240" t="s">
        <v>136</v>
      </c>
    </row>
    <row r="165" s="2" customFormat="1" ht="24.15" customHeight="1">
      <c r="A165" s="36"/>
      <c r="B165" s="37"/>
      <c r="C165" s="216" t="s">
        <v>218</v>
      </c>
      <c r="D165" s="216" t="s">
        <v>138</v>
      </c>
      <c r="E165" s="217" t="s">
        <v>309</v>
      </c>
      <c r="F165" s="218" t="s">
        <v>310</v>
      </c>
      <c r="G165" s="219" t="s">
        <v>141</v>
      </c>
      <c r="H165" s="220">
        <v>502.42000000000002</v>
      </c>
      <c r="I165" s="221"/>
      <c r="J165" s="222">
        <f>ROUND(I165*H165,2)</f>
        <v>0</v>
      </c>
      <c r="K165" s="218" t="s">
        <v>142</v>
      </c>
      <c r="L165" s="42"/>
      <c r="M165" s="223" t="s">
        <v>1</v>
      </c>
      <c r="N165" s="224" t="s">
        <v>44</v>
      </c>
      <c r="O165" s="89"/>
      <c r="P165" s="225">
        <f>O165*H165</f>
        <v>0</v>
      </c>
      <c r="Q165" s="225">
        <v>0.023939999999999999</v>
      </c>
      <c r="R165" s="225">
        <f>Q165*H165</f>
        <v>12.027934800000001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143</v>
      </c>
      <c r="AT165" s="227" t="s">
        <v>138</v>
      </c>
      <c r="AU165" s="227" t="s">
        <v>89</v>
      </c>
      <c r="AY165" s="15" t="s">
        <v>136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87</v>
      </c>
      <c r="BK165" s="228">
        <f>ROUND(I165*H165,2)</f>
        <v>0</v>
      </c>
      <c r="BL165" s="15" t="s">
        <v>143</v>
      </c>
      <c r="BM165" s="227" t="s">
        <v>549</v>
      </c>
    </row>
    <row r="166" s="13" customFormat="1">
      <c r="A166" s="13"/>
      <c r="B166" s="229"/>
      <c r="C166" s="230"/>
      <c r="D166" s="231" t="s">
        <v>145</v>
      </c>
      <c r="E166" s="232" t="s">
        <v>1</v>
      </c>
      <c r="F166" s="233" t="s">
        <v>548</v>
      </c>
      <c r="G166" s="230"/>
      <c r="H166" s="234">
        <v>502.42000000000002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145</v>
      </c>
      <c r="AU166" s="240" t="s">
        <v>89</v>
      </c>
      <c r="AV166" s="13" t="s">
        <v>89</v>
      </c>
      <c r="AW166" s="13" t="s">
        <v>36</v>
      </c>
      <c r="AX166" s="13" t="s">
        <v>87</v>
      </c>
      <c r="AY166" s="240" t="s">
        <v>136</v>
      </c>
    </row>
    <row r="167" s="2" customFormat="1" ht="16.5" customHeight="1">
      <c r="A167" s="36"/>
      <c r="B167" s="37"/>
      <c r="C167" s="216" t="s">
        <v>220</v>
      </c>
      <c r="D167" s="216" t="s">
        <v>138</v>
      </c>
      <c r="E167" s="217" t="s">
        <v>313</v>
      </c>
      <c r="F167" s="218" t="s">
        <v>314</v>
      </c>
      <c r="G167" s="219" t="s">
        <v>141</v>
      </c>
      <c r="H167" s="220">
        <v>521.51199999999994</v>
      </c>
      <c r="I167" s="221"/>
      <c r="J167" s="222">
        <f>ROUND(I167*H167,2)</f>
        <v>0</v>
      </c>
      <c r="K167" s="218" t="s">
        <v>142</v>
      </c>
      <c r="L167" s="42"/>
      <c r="M167" s="223" t="s">
        <v>1</v>
      </c>
      <c r="N167" s="224" t="s">
        <v>44</v>
      </c>
      <c r="O167" s="89"/>
      <c r="P167" s="225">
        <f>O167*H167</f>
        <v>0</v>
      </c>
      <c r="Q167" s="225">
        <v>0.2268</v>
      </c>
      <c r="R167" s="225">
        <f>Q167*H167</f>
        <v>118.27892159999999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143</v>
      </c>
      <c r="AT167" s="227" t="s">
        <v>138</v>
      </c>
      <c r="AU167" s="227" t="s">
        <v>89</v>
      </c>
      <c r="AY167" s="15" t="s">
        <v>136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143</v>
      </c>
      <c r="BM167" s="227" t="s">
        <v>550</v>
      </c>
    </row>
    <row r="168" s="13" customFormat="1">
      <c r="A168" s="13"/>
      <c r="B168" s="229"/>
      <c r="C168" s="230"/>
      <c r="D168" s="231" t="s">
        <v>145</v>
      </c>
      <c r="E168" s="232" t="s">
        <v>1</v>
      </c>
      <c r="F168" s="233" t="s">
        <v>551</v>
      </c>
      <c r="G168" s="230"/>
      <c r="H168" s="234">
        <v>521.51199999999994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145</v>
      </c>
      <c r="AU168" s="240" t="s">
        <v>89</v>
      </c>
      <c r="AV168" s="13" t="s">
        <v>89</v>
      </c>
      <c r="AW168" s="13" t="s">
        <v>36</v>
      </c>
      <c r="AX168" s="13" t="s">
        <v>87</v>
      </c>
      <c r="AY168" s="240" t="s">
        <v>136</v>
      </c>
    </row>
    <row r="169" s="12" customFormat="1" ht="22.8" customHeight="1">
      <c r="A169" s="12"/>
      <c r="B169" s="200"/>
      <c r="C169" s="201"/>
      <c r="D169" s="202" t="s">
        <v>78</v>
      </c>
      <c r="E169" s="214" t="s">
        <v>392</v>
      </c>
      <c r="F169" s="214" t="s">
        <v>393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P170</f>
        <v>0</v>
      </c>
      <c r="Q169" s="208"/>
      <c r="R169" s="209">
        <f>R170</f>
        <v>0</v>
      </c>
      <c r="S169" s="208"/>
      <c r="T169" s="210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87</v>
      </c>
      <c r="AT169" s="212" t="s">
        <v>78</v>
      </c>
      <c r="AU169" s="212" t="s">
        <v>87</v>
      </c>
      <c r="AY169" s="211" t="s">
        <v>136</v>
      </c>
      <c r="BK169" s="213">
        <f>BK170</f>
        <v>0</v>
      </c>
    </row>
    <row r="170" s="2" customFormat="1" ht="33" customHeight="1">
      <c r="A170" s="36"/>
      <c r="B170" s="37"/>
      <c r="C170" s="216" t="s">
        <v>225</v>
      </c>
      <c r="D170" s="216" t="s">
        <v>138</v>
      </c>
      <c r="E170" s="217" t="s">
        <v>395</v>
      </c>
      <c r="F170" s="218" t="s">
        <v>396</v>
      </c>
      <c r="G170" s="219" t="s">
        <v>244</v>
      </c>
      <c r="H170" s="220">
        <v>954.98800000000006</v>
      </c>
      <c r="I170" s="221"/>
      <c r="J170" s="222">
        <f>ROUND(I170*H170,2)</f>
        <v>0</v>
      </c>
      <c r="K170" s="218" t="s">
        <v>142</v>
      </c>
      <c r="L170" s="42"/>
      <c r="M170" s="223" t="s">
        <v>1</v>
      </c>
      <c r="N170" s="224" t="s">
        <v>44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143</v>
      </c>
      <c r="AT170" s="227" t="s">
        <v>138</v>
      </c>
      <c r="AU170" s="227" t="s">
        <v>89</v>
      </c>
      <c r="AY170" s="15" t="s">
        <v>136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87</v>
      </c>
      <c r="BK170" s="228">
        <f>ROUND(I170*H170,2)</f>
        <v>0</v>
      </c>
      <c r="BL170" s="15" t="s">
        <v>143</v>
      </c>
      <c r="BM170" s="227" t="s">
        <v>552</v>
      </c>
    </row>
    <row r="171" s="12" customFormat="1" ht="25.92" customHeight="1">
      <c r="A171" s="12"/>
      <c r="B171" s="200"/>
      <c r="C171" s="201"/>
      <c r="D171" s="202" t="s">
        <v>78</v>
      </c>
      <c r="E171" s="203" t="s">
        <v>398</v>
      </c>
      <c r="F171" s="203" t="s">
        <v>399</v>
      </c>
      <c r="G171" s="201"/>
      <c r="H171" s="201"/>
      <c r="I171" s="204"/>
      <c r="J171" s="205">
        <f>BK171</f>
        <v>0</v>
      </c>
      <c r="K171" s="201"/>
      <c r="L171" s="206"/>
      <c r="M171" s="207"/>
      <c r="N171" s="208"/>
      <c r="O171" s="208"/>
      <c r="P171" s="209">
        <f>P172+P179+P181+P184+P186+P188+P191</f>
        <v>0</v>
      </c>
      <c r="Q171" s="208"/>
      <c r="R171" s="209">
        <f>R172+R179+R181+R184+R186+R188+R191</f>
        <v>0</v>
      </c>
      <c r="S171" s="208"/>
      <c r="T171" s="210">
        <f>T172+T179+T181+T184+T186+T188+T191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158</v>
      </c>
      <c r="AT171" s="212" t="s">
        <v>78</v>
      </c>
      <c r="AU171" s="212" t="s">
        <v>79</v>
      </c>
      <c r="AY171" s="211" t="s">
        <v>136</v>
      </c>
      <c r="BK171" s="213">
        <f>BK172+BK179+BK181+BK184+BK186+BK188+BK191</f>
        <v>0</v>
      </c>
    </row>
    <row r="172" s="12" customFormat="1" ht="22.8" customHeight="1">
      <c r="A172" s="12"/>
      <c r="B172" s="200"/>
      <c r="C172" s="201"/>
      <c r="D172" s="202" t="s">
        <v>78</v>
      </c>
      <c r="E172" s="214" t="s">
        <v>400</v>
      </c>
      <c r="F172" s="214" t="s">
        <v>401</v>
      </c>
      <c r="G172" s="201"/>
      <c r="H172" s="201"/>
      <c r="I172" s="204"/>
      <c r="J172" s="215">
        <f>BK172</f>
        <v>0</v>
      </c>
      <c r="K172" s="201"/>
      <c r="L172" s="206"/>
      <c r="M172" s="207"/>
      <c r="N172" s="208"/>
      <c r="O172" s="208"/>
      <c r="P172" s="209">
        <f>SUM(P173:P178)</f>
        <v>0</v>
      </c>
      <c r="Q172" s="208"/>
      <c r="R172" s="209">
        <f>SUM(R173:R178)</f>
        <v>0</v>
      </c>
      <c r="S172" s="208"/>
      <c r="T172" s="210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1" t="s">
        <v>158</v>
      </c>
      <c r="AT172" s="212" t="s">
        <v>78</v>
      </c>
      <c r="AU172" s="212" t="s">
        <v>87</v>
      </c>
      <c r="AY172" s="211" t="s">
        <v>136</v>
      </c>
      <c r="BK172" s="213">
        <f>SUM(BK173:BK178)</f>
        <v>0</v>
      </c>
    </row>
    <row r="173" s="2" customFormat="1" ht="16.5" customHeight="1">
      <c r="A173" s="36"/>
      <c r="B173" s="37"/>
      <c r="C173" s="216" t="s">
        <v>7</v>
      </c>
      <c r="D173" s="216" t="s">
        <v>138</v>
      </c>
      <c r="E173" s="217" t="s">
        <v>403</v>
      </c>
      <c r="F173" s="218" t="s">
        <v>404</v>
      </c>
      <c r="G173" s="219" t="s">
        <v>405</v>
      </c>
      <c r="H173" s="220">
        <v>1</v>
      </c>
      <c r="I173" s="221"/>
      <c r="J173" s="222">
        <f>ROUND(I173*H173,2)</f>
        <v>0</v>
      </c>
      <c r="K173" s="218" t="s">
        <v>142</v>
      </c>
      <c r="L173" s="42"/>
      <c r="M173" s="223" t="s">
        <v>1</v>
      </c>
      <c r="N173" s="224" t="s">
        <v>44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406</v>
      </c>
      <c r="AT173" s="227" t="s">
        <v>138</v>
      </c>
      <c r="AU173" s="227" t="s">
        <v>89</v>
      </c>
      <c r="AY173" s="15" t="s">
        <v>136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87</v>
      </c>
      <c r="BK173" s="228">
        <f>ROUND(I173*H173,2)</f>
        <v>0</v>
      </c>
      <c r="BL173" s="15" t="s">
        <v>406</v>
      </c>
      <c r="BM173" s="227" t="s">
        <v>553</v>
      </c>
    </row>
    <row r="174" s="2" customFormat="1" ht="16.5" customHeight="1">
      <c r="A174" s="36"/>
      <c r="B174" s="37"/>
      <c r="C174" s="216" t="s">
        <v>235</v>
      </c>
      <c r="D174" s="216" t="s">
        <v>138</v>
      </c>
      <c r="E174" s="217" t="s">
        <v>409</v>
      </c>
      <c r="F174" s="218" t="s">
        <v>410</v>
      </c>
      <c r="G174" s="219" t="s">
        <v>405</v>
      </c>
      <c r="H174" s="220">
        <v>1</v>
      </c>
      <c r="I174" s="221"/>
      <c r="J174" s="222">
        <f>ROUND(I174*H174,2)</f>
        <v>0</v>
      </c>
      <c r="K174" s="218" t="s">
        <v>142</v>
      </c>
      <c r="L174" s="42"/>
      <c r="M174" s="223" t="s">
        <v>1</v>
      </c>
      <c r="N174" s="224" t="s">
        <v>44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406</v>
      </c>
      <c r="AT174" s="227" t="s">
        <v>138</v>
      </c>
      <c r="AU174" s="227" t="s">
        <v>89</v>
      </c>
      <c r="AY174" s="15" t="s">
        <v>136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87</v>
      </c>
      <c r="BK174" s="228">
        <f>ROUND(I174*H174,2)</f>
        <v>0</v>
      </c>
      <c r="BL174" s="15" t="s">
        <v>406</v>
      </c>
      <c r="BM174" s="227" t="s">
        <v>554</v>
      </c>
    </row>
    <row r="175" s="2" customFormat="1" ht="21.75" customHeight="1">
      <c r="A175" s="36"/>
      <c r="B175" s="37"/>
      <c r="C175" s="216" t="s">
        <v>240</v>
      </c>
      <c r="D175" s="216" t="s">
        <v>138</v>
      </c>
      <c r="E175" s="217" t="s">
        <v>413</v>
      </c>
      <c r="F175" s="218" t="s">
        <v>414</v>
      </c>
      <c r="G175" s="219" t="s">
        <v>405</v>
      </c>
      <c r="H175" s="220">
        <v>1</v>
      </c>
      <c r="I175" s="221"/>
      <c r="J175" s="222">
        <f>ROUND(I175*H175,2)</f>
        <v>0</v>
      </c>
      <c r="K175" s="218" t="s">
        <v>142</v>
      </c>
      <c r="L175" s="42"/>
      <c r="M175" s="223" t="s">
        <v>1</v>
      </c>
      <c r="N175" s="224" t="s">
        <v>44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406</v>
      </c>
      <c r="AT175" s="227" t="s">
        <v>138</v>
      </c>
      <c r="AU175" s="227" t="s">
        <v>89</v>
      </c>
      <c r="AY175" s="15" t="s">
        <v>136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406</v>
      </c>
      <c r="BM175" s="227" t="s">
        <v>555</v>
      </c>
    </row>
    <row r="176" s="2" customFormat="1" ht="21.75" customHeight="1">
      <c r="A176" s="36"/>
      <c r="B176" s="37"/>
      <c r="C176" s="216" t="s">
        <v>247</v>
      </c>
      <c r="D176" s="216" t="s">
        <v>138</v>
      </c>
      <c r="E176" s="217" t="s">
        <v>417</v>
      </c>
      <c r="F176" s="218" t="s">
        <v>418</v>
      </c>
      <c r="G176" s="219" t="s">
        <v>405</v>
      </c>
      <c r="H176" s="220">
        <v>1</v>
      </c>
      <c r="I176" s="221"/>
      <c r="J176" s="222">
        <f>ROUND(I176*H176,2)</f>
        <v>0</v>
      </c>
      <c r="K176" s="218" t="s">
        <v>142</v>
      </c>
      <c r="L176" s="42"/>
      <c r="M176" s="223" t="s">
        <v>1</v>
      </c>
      <c r="N176" s="224" t="s">
        <v>44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406</v>
      </c>
      <c r="AT176" s="227" t="s">
        <v>138</v>
      </c>
      <c r="AU176" s="227" t="s">
        <v>89</v>
      </c>
      <c r="AY176" s="15" t="s">
        <v>136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87</v>
      </c>
      <c r="BK176" s="228">
        <f>ROUND(I176*H176,2)</f>
        <v>0</v>
      </c>
      <c r="BL176" s="15" t="s">
        <v>406</v>
      </c>
      <c r="BM176" s="227" t="s">
        <v>556</v>
      </c>
    </row>
    <row r="177" s="2" customFormat="1" ht="24.15" customHeight="1">
      <c r="A177" s="36"/>
      <c r="B177" s="37"/>
      <c r="C177" s="216" t="s">
        <v>251</v>
      </c>
      <c r="D177" s="216" t="s">
        <v>138</v>
      </c>
      <c r="E177" s="217" t="s">
        <v>421</v>
      </c>
      <c r="F177" s="218" t="s">
        <v>422</v>
      </c>
      <c r="G177" s="219" t="s">
        <v>405</v>
      </c>
      <c r="H177" s="220">
        <v>1</v>
      </c>
      <c r="I177" s="221"/>
      <c r="J177" s="222">
        <f>ROUND(I177*H177,2)</f>
        <v>0</v>
      </c>
      <c r="K177" s="218" t="s">
        <v>142</v>
      </c>
      <c r="L177" s="42"/>
      <c r="M177" s="223" t="s">
        <v>1</v>
      </c>
      <c r="N177" s="224" t="s">
        <v>44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406</v>
      </c>
      <c r="AT177" s="227" t="s">
        <v>138</v>
      </c>
      <c r="AU177" s="227" t="s">
        <v>89</v>
      </c>
      <c r="AY177" s="15" t="s">
        <v>136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87</v>
      </c>
      <c r="BK177" s="228">
        <f>ROUND(I177*H177,2)</f>
        <v>0</v>
      </c>
      <c r="BL177" s="15" t="s">
        <v>406</v>
      </c>
      <c r="BM177" s="227" t="s">
        <v>557</v>
      </c>
    </row>
    <row r="178" s="2" customFormat="1" ht="16.5" customHeight="1">
      <c r="A178" s="36"/>
      <c r="B178" s="37"/>
      <c r="C178" s="216" t="s">
        <v>255</v>
      </c>
      <c r="D178" s="216" t="s">
        <v>138</v>
      </c>
      <c r="E178" s="217" t="s">
        <v>425</v>
      </c>
      <c r="F178" s="218" t="s">
        <v>426</v>
      </c>
      <c r="G178" s="219" t="s">
        <v>405</v>
      </c>
      <c r="H178" s="220">
        <v>1</v>
      </c>
      <c r="I178" s="221"/>
      <c r="J178" s="222">
        <f>ROUND(I178*H178,2)</f>
        <v>0</v>
      </c>
      <c r="K178" s="218" t="s">
        <v>142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406</v>
      </c>
      <c r="AT178" s="227" t="s">
        <v>138</v>
      </c>
      <c r="AU178" s="227" t="s">
        <v>89</v>
      </c>
      <c r="AY178" s="15" t="s">
        <v>136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406</v>
      </c>
      <c r="BM178" s="227" t="s">
        <v>558</v>
      </c>
    </row>
    <row r="179" s="12" customFormat="1" ht="22.8" customHeight="1">
      <c r="A179" s="12"/>
      <c r="B179" s="200"/>
      <c r="C179" s="201"/>
      <c r="D179" s="202" t="s">
        <v>78</v>
      </c>
      <c r="E179" s="214" t="s">
        <v>428</v>
      </c>
      <c r="F179" s="214" t="s">
        <v>429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P180</f>
        <v>0</v>
      </c>
      <c r="Q179" s="208"/>
      <c r="R179" s="209">
        <f>R180</f>
        <v>0</v>
      </c>
      <c r="S179" s="208"/>
      <c r="T179" s="210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158</v>
      </c>
      <c r="AT179" s="212" t="s">
        <v>78</v>
      </c>
      <c r="AU179" s="212" t="s">
        <v>87</v>
      </c>
      <c r="AY179" s="211" t="s">
        <v>136</v>
      </c>
      <c r="BK179" s="213">
        <f>BK180</f>
        <v>0</v>
      </c>
    </row>
    <row r="180" s="2" customFormat="1" ht="24.15" customHeight="1">
      <c r="A180" s="36"/>
      <c r="B180" s="37"/>
      <c r="C180" s="216" t="s">
        <v>259</v>
      </c>
      <c r="D180" s="216" t="s">
        <v>138</v>
      </c>
      <c r="E180" s="217" t="s">
        <v>431</v>
      </c>
      <c r="F180" s="218" t="s">
        <v>432</v>
      </c>
      <c r="G180" s="219" t="s">
        <v>405</v>
      </c>
      <c r="H180" s="220">
        <v>1</v>
      </c>
      <c r="I180" s="221"/>
      <c r="J180" s="222">
        <f>ROUND(I180*H180,2)</f>
        <v>0</v>
      </c>
      <c r="K180" s="218" t="s">
        <v>142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406</v>
      </c>
      <c r="AT180" s="227" t="s">
        <v>138</v>
      </c>
      <c r="AU180" s="227" t="s">
        <v>89</v>
      </c>
      <c r="AY180" s="15" t="s">
        <v>136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406</v>
      </c>
      <c r="BM180" s="227" t="s">
        <v>559</v>
      </c>
    </row>
    <row r="181" s="12" customFormat="1" ht="22.8" customHeight="1">
      <c r="A181" s="12"/>
      <c r="B181" s="200"/>
      <c r="C181" s="201"/>
      <c r="D181" s="202" t="s">
        <v>78</v>
      </c>
      <c r="E181" s="214" t="s">
        <v>434</v>
      </c>
      <c r="F181" s="214" t="s">
        <v>435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SUM(P182:P183)</f>
        <v>0</v>
      </c>
      <c r="Q181" s="208"/>
      <c r="R181" s="209">
        <f>SUM(R182:R183)</f>
        <v>0</v>
      </c>
      <c r="S181" s="208"/>
      <c r="T181" s="210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158</v>
      </c>
      <c r="AT181" s="212" t="s">
        <v>78</v>
      </c>
      <c r="AU181" s="212" t="s">
        <v>87</v>
      </c>
      <c r="AY181" s="211" t="s">
        <v>136</v>
      </c>
      <c r="BK181" s="213">
        <f>SUM(BK182:BK183)</f>
        <v>0</v>
      </c>
    </row>
    <row r="182" s="2" customFormat="1" ht="16.5" customHeight="1">
      <c r="A182" s="36"/>
      <c r="B182" s="37"/>
      <c r="C182" s="216" t="s">
        <v>264</v>
      </c>
      <c r="D182" s="216" t="s">
        <v>138</v>
      </c>
      <c r="E182" s="217" t="s">
        <v>437</v>
      </c>
      <c r="F182" s="218" t="s">
        <v>438</v>
      </c>
      <c r="G182" s="219" t="s">
        <v>405</v>
      </c>
      <c r="H182" s="220">
        <v>1</v>
      </c>
      <c r="I182" s="221"/>
      <c r="J182" s="222">
        <f>ROUND(I182*H182,2)</f>
        <v>0</v>
      </c>
      <c r="K182" s="218" t="s">
        <v>142</v>
      </c>
      <c r="L182" s="42"/>
      <c r="M182" s="223" t="s">
        <v>1</v>
      </c>
      <c r="N182" s="224" t="s">
        <v>44</v>
      </c>
      <c r="O182" s="89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7" t="s">
        <v>406</v>
      </c>
      <c r="AT182" s="227" t="s">
        <v>138</v>
      </c>
      <c r="AU182" s="227" t="s">
        <v>89</v>
      </c>
      <c r="AY182" s="15" t="s">
        <v>136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5" t="s">
        <v>87</v>
      </c>
      <c r="BK182" s="228">
        <f>ROUND(I182*H182,2)</f>
        <v>0</v>
      </c>
      <c r="BL182" s="15" t="s">
        <v>406</v>
      </c>
      <c r="BM182" s="227" t="s">
        <v>560</v>
      </c>
    </row>
    <row r="183" s="2" customFormat="1" ht="16.5" customHeight="1">
      <c r="A183" s="36"/>
      <c r="B183" s="37"/>
      <c r="C183" s="216" t="s">
        <v>268</v>
      </c>
      <c r="D183" s="216" t="s">
        <v>138</v>
      </c>
      <c r="E183" s="217" t="s">
        <v>441</v>
      </c>
      <c r="F183" s="218" t="s">
        <v>442</v>
      </c>
      <c r="G183" s="219" t="s">
        <v>443</v>
      </c>
      <c r="H183" s="220">
        <v>1</v>
      </c>
      <c r="I183" s="221"/>
      <c r="J183" s="222">
        <f>ROUND(I183*H183,2)</f>
        <v>0</v>
      </c>
      <c r="K183" s="218" t="s">
        <v>142</v>
      </c>
      <c r="L183" s="42"/>
      <c r="M183" s="223" t="s">
        <v>1</v>
      </c>
      <c r="N183" s="224" t="s">
        <v>44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406</v>
      </c>
      <c r="AT183" s="227" t="s">
        <v>138</v>
      </c>
      <c r="AU183" s="227" t="s">
        <v>89</v>
      </c>
      <c r="AY183" s="15" t="s">
        <v>136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87</v>
      </c>
      <c r="BK183" s="228">
        <f>ROUND(I183*H183,2)</f>
        <v>0</v>
      </c>
      <c r="BL183" s="15" t="s">
        <v>406</v>
      </c>
      <c r="BM183" s="227" t="s">
        <v>561</v>
      </c>
    </row>
    <row r="184" s="12" customFormat="1" ht="22.8" customHeight="1">
      <c r="A184" s="12"/>
      <c r="B184" s="200"/>
      <c r="C184" s="201"/>
      <c r="D184" s="202" t="s">
        <v>78</v>
      </c>
      <c r="E184" s="214" t="s">
        <v>445</v>
      </c>
      <c r="F184" s="214" t="s">
        <v>446</v>
      </c>
      <c r="G184" s="201"/>
      <c r="H184" s="201"/>
      <c r="I184" s="204"/>
      <c r="J184" s="215">
        <f>BK184</f>
        <v>0</v>
      </c>
      <c r="K184" s="201"/>
      <c r="L184" s="206"/>
      <c r="M184" s="207"/>
      <c r="N184" s="208"/>
      <c r="O184" s="208"/>
      <c r="P184" s="209">
        <f>P185</f>
        <v>0</v>
      </c>
      <c r="Q184" s="208"/>
      <c r="R184" s="209">
        <f>R185</f>
        <v>0</v>
      </c>
      <c r="S184" s="208"/>
      <c r="T184" s="210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1" t="s">
        <v>158</v>
      </c>
      <c r="AT184" s="212" t="s">
        <v>78</v>
      </c>
      <c r="AU184" s="212" t="s">
        <v>87</v>
      </c>
      <c r="AY184" s="211" t="s">
        <v>136</v>
      </c>
      <c r="BK184" s="213">
        <f>BK185</f>
        <v>0</v>
      </c>
    </row>
    <row r="185" s="2" customFormat="1" ht="16.5" customHeight="1">
      <c r="A185" s="36"/>
      <c r="B185" s="37"/>
      <c r="C185" s="216" t="s">
        <v>272</v>
      </c>
      <c r="D185" s="216" t="s">
        <v>138</v>
      </c>
      <c r="E185" s="217" t="s">
        <v>448</v>
      </c>
      <c r="F185" s="218" t="s">
        <v>449</v>
      </c>
      <c r="G185" s="219" t="s">
        <v>405</v>
      </c>
      <c r="H185" s="220">
        <v>4</v>
      </c>
      <c r="I185" s="221"/>
      <c r="J185" s="222">
        <f>ROUND(I185*H185,2)</f>
        <v>0</v>
      </c>
      <c r="K185" s="218" t="s">
        <v>142</v>
      </c>
      <c r="L185" s="42"/>
      <c r="M185" s="223" t="s">
        <v>1</v>
      </c>
      <c r="N185" s="224" t="s">
        <v>44</v>
      </c>
      <c r="O185" s="89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406</v>
      </c>
      <c r="AT185" s="227" t="s">
        <v>138</v>
      </c>
      <c r="AU185" s="227" t="s">
        <v>89</v>
      </c>
      <c r="AY185" s="15" t="s">
        <v>136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87</v>
      </c>
      <c r="BK185" s="228">
        <f>ROUND(I185*H185,2)</f>
        <v>0</v>
      </c>
      <c r="BL185" s="15" t="s">
        <v>406</v>
      </c>
      <c r="BM185" s="227" t="s">
        <v>562</v>
      </c>
    </row>
    <row r="186" s="12" customFormat="1" ht="22.8" customHeight="1">
      <c r="A186" s="12"/>
      <c r="B186" s="200"/>
      <c r="C186" s="201"/>
      <c r="D186" s="202" t="s">
        <v>78</v>
      </c>
      <c r="E186" s="214" t="s">
        <v>451</v>
      </c>
      <c r="F186" s="214" t="s">
        <v>452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P187</f>
        <v>0</v>
      </c>
      <c r="Q186" s="208"/>
      <c r="R186" s="209">
        <f>R187</f>
        <v>0</v>
      </c>
      <c r="S186" s="208"/>
      <c r="T186" s="210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158</v>
      </c>
      <c r="AT186" s="212" t="s">
        <v>78</v>
      </c>
      <c r="AU186" s="212" t="s">
        <v>87</v>
      </c>
      <c r="AY186" s="211" t="s">
        <v>136</v>
      </c>
      <c r="BK186" s="213">
        <f>BK187</f>
        <v>0</v>
      </c>
    </row>
    <row r="187" s="2" customFormat="1" ht="16.5" customHeight="1">
      <c r="A187" s="36"/>
      <c r="B187" s="37"/>
      <c r="C187" s="216" t="s">
        <v>277</v>
      </c>
      <c r="D187" s="216" t="s">
        <v>138</v>
      </c>
      <c r="E187" s="217" t="s">
        <v>454</v>
      </c>
      <c r="F187" s="218" t="s">
        <v>455</v>
      </c>
      <c r="G187" s="219" t="s">
        <v>405</v>
      </c>
      <c r="H187" s="220">
        <v>1</v>
      </c>
      <c r="I187" s="221"/>
      <c r="J187" s="222">
        <f>ROUND(I187*H187,2)</f>
        <v>0</v>
      </c>
      <c r="K187" s="218" t="s">
        <v>142</v>
      </c>
      <c r="L187" s="42"/>
      <c r="M187" s="223" t="s">
        <v>1</v>
      </c>
      <c r="N187" s="224" t="s">
        <v>44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406</v>
      </c>
      <c r="AT187" s="227" t="s">
        <v>138</v>
      </c>
      <c r="AU187" s="227" t="s">
        <v>89</v>
      </c>
      <c r="AY187" s="15" t="s">
        <v>136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87</v>
      </c>
      <c r="BK187" s="228">
        <f>ROUND(I187*H187,2)</f>
        <v>0</v>
      </c>
      <c r="BL187" s="15" t="s">
        <v>406</v>
      </c>
      <c r="BM187" s="227" t="s">
        <v>563</v>
      </c>
    </row>
    <row r="188" s="12" customFormat="1" ht="22.8" customHeight="1">
      <c r="A188" s="12"/>
      <c r="B188" s="200"/>
      <c r="C188" s="201"/>
      <c r="D188" s="202" t="s">
        <v>78</v>
      </c>
      <c r="E188" s="214" t="s">
        <v>457</v>
      </c>
      <c r="F188" s="214" t="s">
        <v>458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SUM(P189:P190)</f>
        <v>0</v>
      </c>
      <c r="Q188" s="208"/>
      <c r="R188" s="209">
        <f>SUM(R189:R190)</f>
        <v>0</v>
      </c>
      <c r="S188" s="208"/>
      <c r="T188" s="210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158</v>
      </c>
      <c r="AT188" s="212" t="s">
        <v>78</v>
      </c>
      <c r="AU188" s="212" t="s">
        <v>87</v>
      </c>
      <c r="AY188" s="211" t="s">
        <v>136</v>
      </c>
      <c r="BK188" s="213">
        <f>SUM(BK189:BK190)</f>
        <v>0</v>
      </c>
    </row>
    <row r="189" s="2" customFormat="1" ht="16.5" customHeight="1">
      <c r="A189" s="36"/>
      <c r="B189" s="37"/>
      <c r="C189" s="216" t="s">
        <v>281</v>
      </c>
      <c r="D189" s="216" t="s">
        <v>138</v>
      </c>
      <c r="E189" s="217" t="s">
        <v>460</v>
      </c>
      <c r="F189" s="218" t="s">
        <v>461</v>
      </c>
      <c r="G189" s="219" t="s">
        <v>462</v>
      </c>
      <c r="H189" s="220">
        <v>1</v>
      </c>
      <c r="I189" s="221"/>
      <c r="J189" s="222">
        <f>ROUND(I189*H189,2)</f>
        <v>0</v>
      </c>
      <c r="K189" s="218" t="s">
        <v>142</v>
      </c>
      <c r="L189" s="42"/>
      <c r="M189" s="223" t="s">
        <v>1</v>
      </c>
      <c r="N189" s="224" t="s">
        <v>44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406</v>
      </c>
      <c r="AT189" s="227" t="s">
        <v>138</v>
      </c>
      <c r="AU189" s="227" t="s">
        <v>89</v>
      </c>
      <c r="AY189" s="15" t="s">
        <v>136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406</v>
      </c>
      <c r="BM189" s="227" t="s">
        <v>564</v>
      </c>
    </row>
    <row r="190" s="2" customFormat="1">
      <c r="A190" s="36"/>
      <c r="B190" s="37"/>
      <c r="C190" s="38"/>
      <c r="D190" s="231" t="s">
        <v>172</v>
      </c>
      <c r="E190" s="38"/>
      <c r="F190" s="241" t="s">
        <v>464</v>
      </c>
      <c r="G190" s="38"/>
      <c r="H190" s="38"/>
      <c r="I190" s="242"/>
      <c r="J190" s="38"/>
      <c r="K190" s="38"/>
      <c r="L190" s="42"/>
      <c r="M190" s="243"/>
      <c r="N190" s="244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172</v>
      </c>
      <c r="AU190" s="15" t="s">
        <v>89</v>
      </c>
    </row>
    <row r="191" s="12" customFormat="1" ht="22.8" customHeight="1">
      <c r="A191" s="12"/>
      <c r="B191" s="200"/>
      <c r="C191" s="201"/>
      <c r="D191" s="202" t="s">
        <v>78</v>
      </c>
      <c r="E191" s="214" t="s">
        <v>465</v>
      </c>
      <c r="F191" s="214" t="s">
        <v>466</v>
      </c>
      <c r="G191" s="201"/>
      <c r="H191" s="201"/>
      <c r="I191" s="204"/>
      <c r="J191" s="215">
        <f>BK191</f>
        <v>0</v>
      </c>
      <c r="K191" s="201"/>
      <c r="L191" s="206"/>
      <c r="M191" s="207"/>
      <c r="N191" s="208"/>
      <c r="O191" s="208"/>
      <c r="P191" s="209">
        <f>P192</f>
        <v>0</v>
      </c>
      <c r="Q191" s="208"/>
      <c r="R191" s="209">
        <f>R192</f>
        <v>0</v>
      </c>
      <c r="S191" s="208"/>
      <c r="T191" s="210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158</v>
      </c>
      <c r="AT191" s="212" t="s">
        <v>78</v>
      </c>
      <c r="AU191" s="212" t="s">
        <v>87</v>
      </c>
      <c r="AY191" s="211" t="s">
        <v>136</v>
      </c>
      <c r="BK191" s="213">
        <f>BK192</f>
        <v>0</v>
      </c>
    </row>
    <row r="192" s="2" customFormat="1" ht="21.75" customHeight="1">
      <c r="A192" s="36"/>
      <c r="B192" s="37"/>
      <c r="C192" s="216" t="s">
        <v>285</v>
      </c>
      <c r="D192" s="216" t="s">
        <v>138</v>
      </c>
      <c r="E192" s="217" t="s">
        <v>468</v>
      </c>
      <c r="F192" s="218" t="s">
        <v>469</v>
      </c>
      <c r="G192" s="219" t="s">
        <v>405</v>
      </c>
      <c r="H192" s="220">
        <v>1</v>
      </c>
      <c r="I192" s="221"/>
      <c r="J192" s="222">
        <f>ROUND(I192*H192,2)</f>
        <v>0</v>
      </c>
      <c r="K192" s="218" t="s">
        <v>142</v>
      </c>
      <c r="L192" s="42"/>
      <c r="M192" s="255" t="s">
        <v>1</v>
      </c>
      <c r="N192" s="256" t="s">
        <v>44</v>
      </c>
      <c r="O192" s="257"/>
      <c r="P192" s="258">
        <f>O192*H192</f>
        <v>0</v>
      </c>
      <c r="Q192" s="258">
        <v>0</v>
      </c>
      <c r="R192" s="258">
        <f>Q192*H192</f>
        <v>0</v>
      </c>
      <c r="S192" s="258">
        <v>0</v>
      </c>
      <c r="T192" s="25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406</v>
      </c>
      <c r="AT192" s="227" t="s">
        <v>138</v>
      </c>
      <c r="AU192" s="227" t="s">
        <v>89</v>
      </c>
      <c r="AY192" s="15" t="s">
        <v>136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87</v>
      </c>
      <c r="BK192" s="228">
        <f>ROUND(I192*H192,2)</f>
        <v>0</v>
      </c>
      <c r="BL192" s="15" t="s">
        <v>406</v>
      </c>
      <c r="BM192" s="227" t="s">
        <v>565</v>
      </c>
    </row>
    <row r="193" s="2" customFormat="1" ht="6.96" customHeight="1">
      <c r="A193" s="36"/>
      <c r="B193" s="64"/>
      <c r="C193" s="65"/>
      <c r="D193" s="65"/>
      <c r="E193" s="65"/>
      <c r="F193" s="65"/>
      <c r="G193" s="65"/>
      <c r="H193" s="65"/>
      <c r="I193" s="65"/>
      <c r="J193" s="65"/>
      <c r="K193" s="65"/>
      <c r="L193" s="42"/>
      <c r="M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</row>
  </sheetData>
  <sheetProtection sheet="1" autoFilter="0" formatColumns="0" formatRows="0" objects="1" scenarios="1" spinCount="100000" saltValue="TkvhUqy+vV6N1djhHX62MmEuYpboSxYswK9BUnE9/gHQ2kFb3RSC+YjlhouqHIVXdjQMubJ9i4VeTbtko5+lmg==" hashValue="aW9t3y2I8+erKnSfFiHuTspdUBRdwbXiA4tMJe0ID3FxZ1oSNfllcZgelPsLRPzc0mp9aS2aFEvgtpmyB3wVMg==" algorithmName="SHA-512" password="CC35"/>
  <autoFilter ref="C128:K19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2023-05-03T07:43:24Z</dcterms:created>
  <dcterms:modified xsi:type="dcterms:W3CDTF">2023-05-03T07:43:27Z</dcterms:modified>
</cp:coreProperties>
</file>